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942" firstSheet="1" activeTab="6"/>
  </bookViews>
  <sheets>
    <sheet name="Предприятия ЖКК № 4" sheetId="1" r:id="rId1"/>
    <sheet name="Жилищный фонд № 5" sheetId="2" r:id="rId2"/>
    <sheet name="Бюджет в разрезе" sheetId="3" r:id="rId3"/>
    <sheet name="Бюджет сводный № 3" sheetId="4" r:id="rId4"/>
    <sheet name="Исходные" sheetId="5" r:id="rId5"/>
    <sheet name="Показатели № 3" sheetId="6" r:id="rId6"/>
    <sheet name="Снижение №2" sheetId="7" r:id="rId7"/>
    <sheet name="Расчёт № 1" sheetId="8" r:id="rId8"/>
    <sheet name="Текст" sheetId="9" r:id="rId9"/>
  </sheets>
  <externalReferences>
    <externalReference r:id="rId12"/>
    <externalReference r:id="rId13"/>
  </externalReferences>
  <definedNames>
    <definedName name="_xlnm.Print_Area" localSheetId="7">'Расчёт № 1'!$A$1:$F$265</definedName>
  </definedNames>
  <calcPr fullCalcOnLoad="1"/>
</workbook>
</file>

<file path=xl/sharedStrings.xml><?xml version="1.0" encoding="utf-8"?>
<sst xmlns="http://schemas.openxmlformats.org/spreadsheetml/2006/main" count="1331" uniqueCount="791">
  <si>
    <t xml:space="preserve">     Необходимость кардинально повысить эффективность потребления энергии как фактора, определяющего конкурентоспособность страны и ее регионов, была названа в числе основных задач социально-экономического развития страны в послании Президента Российской Федерации Федеральному Собранию от 10 мая 2006 года. Решения, принятые Правительством Российской Федерации в развитие этого положения изменили направление динамики роста внутренних цен на энергоносители, создав экономические условия для интенсификации работы по энергосбережению.</t>
  </si>
  <si>
    <t>удельный расход тепловой энергии бюджетными учреждениями, расчеты за которую осуществляются с применением расчетных способов (в расчете на 1 кв. метр общей площади);</t>
  </si>
  <si>
    <t>изменение удельного расхода тепловой энергии бюджетными учреждениями, расчеты за которую осуществляются с использованием приборов учета (в расчете на 1 кв. метр общей площади);</t>
  </si>
  <si>
    <t>изменение удельного расхода тепловой энергии бюджетными учреждениями, расчеты за которую осуществляются с применением расчетных способов (в расчете на 1 кв. метр общей площади);</t>
  </si>
  <si>
    <t>изменение отношения удельного расхода тепловой энергии бюджетными учреждениями, расчеты за которую осуществляются с применением расчетных способов, к удельному расходу тепловой энергии бюджетными учреждениями, расчеты за которую осуществляются с использованием приборов учета;</t>
  </si>
  <si>
    <t>удельный расход воды на снабжение бюджетных учреждений, расчеты за которую осуществляются с использованием приборов учета (в расчете на 1 человека);</t>
  </si>
  <si>
    <t>куб.м/чел</t>
  </si>
  <si>
    <t>Приложение № 1</t>
  </si>
  <si>
    <t>Приложение № 2</t>
  </si>
  <si>
    <t>изменение удельного расхода тепловой энергии в жилых домах, расчеты за которую осуществляются с применением расчетных способов (нормативов потребления) (в расчете на 1 кв. метр общей площади, для фактических и сопоставимых условий);</t>
  </si>
  <si>
    <t>количество общественного транспорта, регулирование тарифов на услуги по перевозке на котором осуществляется муниципальным образованием, в отношении которых проведены мероприятия по энергосбережению и повышению энергетической эффективности, в том числе по замещению бензина, используемого транспортными средствами в качестве моторного топлива, природным газом.</t>
  </si>
  <si>
    <t>количество общественного транспорта, регулирование тарифов на услуги по перевозке на котором осуществляется муниципальным образованием, в отношении которых проведены мероприятия по энергосбережению и повышению энергетической эффективности, в том числе по замещению бензина, используемого транспортными средствами в качестве моторного топлива, природным газом базовый период</t>
  </si>
  <si>
    <t>Расчетные значения целевых показателей</t>
  </si>
  <si>
    <t>доля объемов природного газа, потребляемого (используемого) в жилых домах (за исключением многоквартирных домов), расчеты за который осуществляются с использованием приборов учета, в общем объеме природного газа, потребляемого (используемого) в жилых домах (за исключением многоквартирных домов) на территории муниципального образования;</t>
  </si>
  <si>
    <t>доля объемов природного газа, потребляемого (используемого) в многоквартирных домах, расчеты за который осуществляются с использованием индивидуальных и общих (для коммунальной квартиры) приборов учета, в общем объеме природного газа, потребляемого (используемого) в многоквартирных домах на территории муниципального образования;</t>
  </si>
  <si>
    <t>число жилых домов, в отношении которых проведено энергетическое обследование;</t>
  </si>
  <si>
    <t>доля жилых домов, в отношении которых проведено энергетическое обследование, в общем числе жилых домов;</t>
  </si>
  <si>
    <t>удельный расход тепловой энергии в жилых домах, расчеты за которую осуществляются с использованием приборов учета (в части многоквартирных домов - с использованием коллективных (общедомовых) приборов учета) (в расчете на 1 кв. метр общей площади);</t>
  </si>
  <si>
    <t>удельный расход тепловой энергии в жилых домах, расчеты за которую осуществляются с применением расчетных способов (нормативов потребления) (в расчете на 1 кв. метр общей площади);</t>
  </si>
  <si>
    <t>доля объемов природного газа, расчеты за который осуществляются с использованием приборов учета (в части многоквартирных домов - с использованием индивидуальных и общих (для коммунальной квартиры) приборов учета), в общем объеме природного газа, потребляемого (используемого) на территории муниципального образования;</t>
  </si>
  <si>
    <t>изменение объема производства энергетических ресурсов с использованием возобновляемых источников энергии и (или) вторичных энергетических ресурсов;</t>
  </si>
  <si>
    <t>ОГУП "Радищевский лесхоз"</t>
  </si>
  <si>
    <t>Областной бюджет</t>
  </si>
  <si>
    <t>Наименование и стоимость мероприятий, тыс.руб.</t>
  </si>
  <si>
    <t>проведение энергетических обследований (энергоаудита)</t>
  </si>
  <si>
    <t>Установка узлов учёта энергоресурсов</t>
  </si>
  <si>
    <t>замена электродвигателей насосов на энергоэффективные</t>
  </si>
  <si>
    <t>автоматизация работ электроплит</t>
  </si>
  <si>
    <t>Всего, тыс.руб.</t>
  </si>
  <si>
    <t>тепловая энергия</t>
  </si>
  <si>
    <t>водопотребление</t>
  </si>
  <si>
    <t>Итого</t>
  </si>
  <si>
    <t>централизованная замена ламп накаливания на энергосберегающие</t>
  </si>
  <si>
    <t>ремонт и замена окон и дверей</t>
  </si>
  <si>
    <t>промывка систем отопления</t>
  </si>
  <si>
    <t>утепление чердачных люков</t>
  </si>
  <si>
    <t>обучение обслуживающего персонала способам и условиям  энергосбережения</t>
  </si>
  <si>
    <t xml:space="preserve">автоматическое выключение освещения за счёт использования датчиков движения </t>
  </si>
  <si>
    <t>Итого по Программе 2010-2012гг.</t>
  </si>
  <si>
    <t xml:space="preserve">     Высокая энергоемкость предприятий в этих условиях может стать причиной снижения темпов роста экономики муниципального образования и налоговых поступлений в бюджеты всех уровней.   Для решения проблемы необходимо осуществление комплекса мер по интенсификации энергосбережения, которые заключаются в разработке, принятии и реализации срочных согласованных действий по повышению энергетической эффективности при производстве, передаче и потреблении энергии и ресурсов других видов на территории муниципального образования и прежде всего в органах местного самоуправления, муниципальных учреждениях, муниципальных унитарных предприятиях. Срок реализации таких мероприятий определяется, прежде всего, сроками либерализации рынков первичных энергоресурсов (до 2011 года), после чего по прогнозу органов государственной власти цены на энергоносители в Ульяновской области фактически сравняются с мировыми ценами.</t>
  </si>
  <si>
    <t>Объем финансирования, тыс. руб.</t>
  </si>
  <si>
    <t>Объем финансирования,  тыс. руб.</t>
  </si>
  <si>
    <t>Мероприятия по энергосбережению в жилищно-коммунальном комплексе</t>
  </si>
  <si>
    <t>Таблица № 4</t>
  </si>
  <si>
    <t>Внутренний финансовый аудит и определение доли энергозатрат в структуре себестоимости;</t>
  </si>
  <si>
    <t>Энергетическое обследование предприятия;</t>
  </si>
  <si>
    <t>Составление энергетического паспорта предприятия и его отдельных объектов;</t>
  </si>
  <si>
    <t xml:space="preserve">      Координатор Программы на основании информации заказчика представляет в уполномоченный Правительством Ульяновской области орган исполнительной власти области ежегодный доклад о ходе реализации Программы за отчетный год.
      Доклад должен включать в себя информацию о результатах выполнения Программы и подпрограмм за истекший год и за весь период, в том числе достижение целей, показателей и индикаторов, позволяющих оценить ход реализации Программы.
      Основные положения доклада размещаются в сети Интернет в течение одного месяца после рассмотрения доклада в администрации муниципального образования «Радищевский район».
      Администрация муниципального образования «Радищевский район» ежегодно, до 01 июня года, следующего за отчетным, на основании представленного координатором Программы доклада рассматривает итоги выполнения Программы за прошедший год и принимает постановление по данному вопросу.
      </t>
  </si>
  <si>
    <t>изменение удельного расхода тепловой энергии в жилых домах, расчеты за которую осуществляются с использованием приборов учета(в части многоквартирных домов - с использованием коллективных (общедомовых) приборов учета) (в расчете на 1 кв. метр общей площади, для фактических и сопоставимых условий);</t>
  </si>
  <si>
    <t>Объем потребления ТЭР.</t>
  </si>
  <si>
    <t>Направления потребления</t>
  </si>
  <si>
    <t>электрической энергии тыс.кВт/ч</t>
  </si>
  <si>
    <t>тепловой знергии, Гкал</t>
  </si>
  <si>
    <t>газа, тыс. м3</t>
  </si>
  <si>
    <t>воды, тыс. м3</t>
  </si>
  <si>
    <t>Всего в Т.У.Т.</t>
  </si>
  <si>
    <t>Промышленность</t>
  </si>
  <si>
    <t>Топливно-энергетический комплекс</t>
  </si>
  <si>
    <t>Сельское хозяйство</t>
  </si>
  <si>
    <t xml:space="preserve">Организации с участием государства (бюджет) </t>
  </si>
  <si>
    <t>Транспорт (в т.ч. моторное топливо)</t>
  </si>
  <si>
    <t>Всего</t>
  </si>
  <si>
    <t>электрической энергии Т.У.Т.</t>
  </si>
  <si>
    <t>тепловой знергии, Т.У.Т.</t>
  </si>
  <si>
    <t>Установка регулируемых вентилей на подаче тепла на нагруженные участки теплотрасс;</t>
  </si>
  <si>
    <t>Применение светодиодных светильников в для уличного освещения;</t>
  </si>
  <si>
    <t>Установка коллективных (общедомовых) узлов учёта электрической энергии</t>
  </si>
  <si>
    <t>Установка  приборов учета энергоресурсов, в том числе:</t>
  </si>
  <si>
    <t>Установка коллективных (общедомовых) узлов учёта тепловой энергии;</t>
  </si>
  <si>
    <t>Провывка систем отопления.</t>
  </si>
  <si>
    <t>Применение автоматических выключателей для дежурного освещения лестничных клеток;</t>
  </si>
  <si>
    <t>2.2.3.</t>
  </si>
  <si>
    <t>2.2.2.</t>
  </si>
  <si>
    <t>2.2.1.</t>
  </si>
  <si>
    <t>Установка коллективных (общедомовых) узлов учёта водопотребления</t>
  </si>
  <si>
    <t>2.3.1</t>
  </si>
  <si>
    <t>2.4.2</t>
  </si>
  <si>
    <t>2.4.1.</t>
  </si>
  <si>
    <t>динамика изменения объемов электрической энергии, используемой при передаче (транспортировке) воды.</t>
  </si>
  <si>
    <t>- росту затрат предприятий, расположенных на территории муниципального образования, на оплату топливно-энергетических и коммунальных ресурсов, приводящему к снижению конкурентоспособности и рентабельности их деятельности;</t>
  </si>
  <si>
    <t>- росту стоимости жилищно-коммунальных услуг при ограниченных возможностях населения самостоятельно регулировать объем их потребления и снижению качества жизни населения;</t>
  </si>
  <si>
    <t>муниципального образования "Радищевский район"</t>
  </si>
  <si>
    <t xml:space="preserve"> МО Октябрьское сельское поселение</t>
  </si>
  <si>
    <t>удельный расход электрической энергии в жилых домах, расчеты за которую осуществляются с применением расчетных способов (нормативов потребления) (в расчете на 1 кв. метр общей площади);</t>
  </si>
  <si>
    <t>изменение удельного расхода электрической энергии в жилых домах, расчеты за которую осуществляются с использованием приборов учета (в части многоквартирных домов - с использованием коллективных (общедомовых) приборов учета) (в расчете на 1 кв. метр общей площади, для фактических и сопоставимых условий);</t>
  </si>
  <si>
    <t>изменение удельного расхода электрической энергии в жилых домах, расчеты за которую осуществляются с применением расчетных способов (нормативов потребления) (в расчете на 1 кв. метр общей площади, для фактических и сопоставимых условий);</t>
  </si>
  <si>
    <t>изменение отношения удельного расхода электрической энергии в жилых домах, расчеты за которую осуществляются с применением расчетных способов (нормативов потребления), к удельному расходу электрической энергии в жилых домах, расчеты за которую осуществляются с использованием приборов учета (для фактических и сопоставимых условий);</t>
  </si>
  <si>
    <t>удельный расход природного газа в жилых домах, расчеты за который осуществляются с использованием приборов учета (в части многоквартирных домов - с использованием индивидуальных и общих (для коммунальной квартиры) приборов учета) (в расчете на 1 кв. метр общей площади);</t>
  </si>
  <si>
    <t>Установка счетчиков воды на производственных участках, корпусах (снижает расход воды в 2 и более раз. Окупаемость 2-3 мес);</t>
  </si>
  <si>
    <t>Внедрение систем оборотного водоснабжения (снижает расход воды до 95%, окупаемость до 1 года);</t>
  </si>
  <si>
    <t>Использование нажимных кранов снижает расход воды в 4-6 раз;</t>
  </si>
  <si>
    <t>Внедрение схем рекуперации и автоматизации процесса горения в нагревательных и кузнечных печах экономит 30-50% газа;</t>
  </si>
  <si>
    <t>Внедрение энергоэффективных светильников новых конструкций (Применение люминесцентных ламп снижает потребление в 5 раз, светодиодных светильников в 8 раз. Окупаемость 9-15 мес.)</t>
  </si>
  <si>
    <t>Внедрение модернизированных пусковых реле(снижает потребление в 2,2 раза, увеличивает срок работы ламп в 2 раза);</t>
  </si>
  <si>
    <t>Внедрение реле – регуляторов светильников снижает расход до 40%. Окупаемость 2 мес.</t>
  </si>
  <si>
    <t>Очистка окон (позволяет снизить затраты на освещение на 30-40%);</t>
  </si>
  <si>
    <t>Покраска стен помещений светлой краской (позволяет снизить затраты на освещение на 10 %);</t>
  </si>
  <si>
    <t xml:space="preserve">Применение световолоконной подсветки при освещении подвалов и глухих помещений (позволяет частично отказаться от применения электроосвещения и использовать централизованные светодиодные подсветки в тёмное время суток); </t>
  </si>
  <si>
    <t>Внедрение графиков отопления, освещения снижает расход до 20% в производственных помещениях, до 40% в административных.</t>
  </si>
  <si>
    <t>Использование вторичных энергоресурсов (например: опилки, щепа в газогенераторных установках, отходы производства в экологичных утилизаторах, рекуператоры в системах вентиляции. В настоящее время используется не более 10-15% ВЭР. Стоимость произведенной энергии от ВЭР в 3-4 раза ниже поставляемой. Окупаемость по мероприятиям до 2 лет.)</t>
  </si>
  <si>
    <t>Герметизация зданий (окна, двери, швы, подвалы, выходы вентиляции, инженерных коммуникаций. Снижает потребление тепла на 10-15%, окупаемость 2-4 месяца);</t>
  </si>
  <si>
    <t>Устранение и термоизоляция мостиков холода в конструкциях здания (окупаемость 1-2 месяца);</t>
  </si>
  <si>
    <t>Использование отработанного тепла холодильников и кондиционеров для подогрева воды;</t>
  </si>
  <si>
    <t>Закрытие неиспользуемых помещений с отключением отопления</t>
  </si>
  <si>
    <t>Обеспечение выключения электроприборов из сети при их неиспользовании (вместо перевода в режим ожидания)</t>
  </si>
  <si>
    <t>Изменение режима работы кухонного оборудования в больницах и школах (плиты, вытяжки, микроволновые печи)</t>
  </si>
  <si>
    <t>Обеспечение необходимого технического обслуживания холодильников и морозильных камер</t>
  </si>
  <si>
    <t>Обучение обслуживающего персонала учреждений способам и условиям энергосбережения</t>
  </si>
  <si>
    <t>Принятие нормативных и распорядительных документов по мотивации персонала в энергосбережении</t>
  </si>
  <si>
    <t>Разработка Положения об энергосбережении для организации и подразделений</t>
  </si>
  <si>
    <t>Разработка Положения о порядке стимулирования работников за экономию энергии и энергоресурсов</t>
  </si>
  <si>
    <t>Введение в организации ответственных за соблюдения режима экономии и порядка их отчётности по достигнутой экономии</t>
  </si>
  <si>
    <t>Регулярное проведение в организации совещания по энергосбережению</t>
  </si>
  <si>
    <t>Принятие программы энергосбережения</t>
  </si>
  <si>
    <t>Назначение ответственного лица за соблюдением режима подачи тепла и электрической энергии</t>
  </si>
  <si>
    <t>Финансовый учет экономического эффекта от проведения энергосберегающих мероприятий и организация рефинансирования части экономии в проведение новых энергосберегающих мероприятий</t>
  </si>
  <si>
    <t>Принятие Положения о порядке размещения заказа на проведение энергосберегающих мероприятий в организации</t>
  </si>
  <si>
    <t>Установка счетчиков расхода воды в точках наибольшего расхода. Счетчики предназначены для повышения ответственности при водопользовании</t>
  </si>
  <si>
    <t>Установка теплоотражающих экранов за радиаторами отопления</t>
  </si>
  <si>
    <t>Теплоизоляция трубопроводов системы теплоснабжения</t>
  </si>
  <si>
    <t>Теплоизоляция обратного трубопровода горячей воды</t>
  </si>
  <si>
    <t>Промывка систем отопления</t>
  </si>
  <si>
    <t>- создание системы нормативно-методического обеспечения эффективного использования энергии и ресурсов, включая разработку норм освещения, стимулирующих применение энергосберегающих осветительных установок и решений;
- подготовка кадров в области энергосбережения, в том числе:
включение в программы по повышению квалификации муниципальных служащих учебных курсов по основам эффективного использования энергетических ресурсов;
проведение систематических мероприятий по информационному обеспечению и пропаганде энергосбережения в средних общеобразовательных учебных заведений;</t>
  </si>
  <si>
    <t>Показатели снижения объёмов потребления в 2012</t>
  </si>
  <si>
    <t>Распределение потенциала энергосбережения ТЭР к 2020 году (Т.У.Т.).</t>
  </si>
  <si>
    <t xml:space="preserve">Население </t>
  </si>
  <si>
    <t>Организационные мероприятия</t>
  </si>
  <si>
    <t>1.4.</t>
  </si>
  <si>
    <t>1.5.</t>
  </si>
  <si>
    <t>1.6.</t>
  </si>
  <si>
    <t>1.7.</t>
  </si>
  <si>
    <t>1.8.</t>
  </si>
  <si>
    <t>1.9.</t>
  </si>
  <si>
    <t>1.10.</t>
  </si>
  <si>
    <t>1.11.</t>
  </si>
  <si>
    <t>1.12.</t>
  </si>
  <si>
    <t>1.13.</t>
  </si>
  <si>
    <t>1.14.</t>
  </si>
  <si>
    <t>1.15.</t>
  </si>
  <si>
    <t>1.16.</t>
  </si>
  <si>
    <t xml:space="preserve">Технические мероприятия </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</si>
  <si>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</si>
  <si>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</si>
  <si>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</si>
  <si>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</si>
  <si>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</si>
  <si>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</si>
  <si>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</si>
  <si>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</si>
  <si>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</si>
  <si>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</si>
  <si>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</si>
  <si>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</si>
  <si>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</si>
  <si>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</si>
  <si>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</si>
  <si>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</si>
  <si>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</si>
  <si>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</si>
  <si>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</si>
  <si>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</si>
  <si>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</si>
  <si>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</si>
  <si>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</si>
  <si>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</si>
  <si>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Исходные данные для расчета целевых показателей</t>
  </si>
  <si>
    <t>Электропотребление на территории МО, тыс. кВт.ч</t>
  </si>
  <si>
    <t>Теплопотребление на территории МО,  Гкал</t>
  </si>
  <si>
    <t>Доля затрат на оплату ЖКУ в совокупных доходах домохозяйств, в процентах</t>
  </si>
  <si>
    <t>0,065</t>
  </si>
  <si>
    <t xml:space="preserve">     2.2. Задачи Программы</t>
  </si>
  <si>
    <t xml:space="preserve">     Для достижения поставленных целей в ходе реализации Программы органам местного самоуправления необходимо решить следующие задачи:
    2.2.1. Проведение комплекса организационно-правовых мероприятий по управлению энергосбережением, в том числе создание системы показателей, характеризующих энергетическую эффективность при производстве, передаче и потреблении энергетических ресурсов, их мониторинга, а также сбора и анализа информации об энергоемкости экономики территории.
</t>
  </si>
  <si>
    <t>объем природного газа, потребляемого (используемого) бюджетными учреждениями на территории муниципального образования</t>
  </si>
  <si>
    <t>31, 32</t>
  </si>
  <si>
    <t>расход бюджета муниципального образования на обеспечение энергетическими ресурсами бюджетных учреждений (для фактических и сопоставимых условий)</t>
  </si>
  <si>
    <t>расходы  на обеспечение энергетическими ресурсами бюджетных учреждений (для фактических и сопоставимых условий)</t>
  </si>
  <si>
    <t>расход бюджета муниципального образования на обеспечение энергетическими ресурсами бюджетных учреждений (для фактических и сопоставимых условий) базовый период</t>
  </si>
  <si>
    <t>расходы  на обеспечение энергетическими ресурсами бюджетных учреждений (для фактических и сопоставимых условий)базовый период</t>
  </si>
  <si>
    <t>33, 34</t>
  </si>
  <si>
    <t>Установка ИК- отражающего остекления (снижает лучистые потери через окна до 50%, обеспечивает повышение комфортности как в зимний, так и в летний период);</t>
  </si>
  <si>
    <t>Совместные мероприятия по теплоизоляции, герметизации, снижению лучистых потерь дают снижение теплопотребления в 2-3 раза. Окупаемость мероприятий 1,5-2,5 года;</t>
  </si>
  <si>
    <t>Установка тепловых насосов в подвалах (обеспечивает дополнительное отопление зимой и снижение затрат на кондиционирование летом. Окупаемость до года);</t>
  </si>
  <si>
    <t>Подогрев притока воздуха в помещение за счёт его подогрева отводимыми газами;</t>
  </si>
  <si>
    <t>Установка солнечных коллекторов для подогрева поды и отопления;</t>
  </si>
  <si>
    <t>Применение фотопреобразователей и солнечных батарей для энергообеспечения.</t>
  </si>
  <si>
    <t>Проведение энергетического аудита;</t>
  </si>
  <si>
    <t>Анализ предоставления качества услуг электро-, тепло-, газо- и водоснабжения;</t>
  </si>
  <si>
    <t>6. Целевые показатели в области энергосбережения и повышения энергетической эффективности в транспортном комплексе:</t>
  </si>
  <si>
    <t>Замена котлов бойлеров на более экономичные (при отсутствии центрального отопления)</t>
  </si>
  <si>
    <t>"Радищевский район"</t>
  </si>
  <si>
    <t>количество государственных, муниципальных заказчиков, которыми заключены энергосервисные договоры (контракты)</t>
  </si>
  <si>
    <t xml:space="preserve">количество государственных, муниципальных заказчиков </t>
  </si>
  <si>
    <t>количество товаров, работ, услуг, закупаемых для государственных, муниципальных нужд в соответствии с требованиями энергетической эффективности, (в стоимостном выражении)</t>
  </si>
  <si>
    <t>количество товаров, работ, услуг, закупаемых для государственных, муниципальных нужд  (в стоимостном выражении)</t>
  </si>
  <si>
    <t xml:space="preserve">      2.2.2. Запрет на  применение неэнергосберегающих технологий при модернизации, реконструкции и капитальном ремонте основных фондов. Для решения данной задачи необходимо при согласовании проектов строительства, реконструкции, капитального ремонта, а также при приемке объектов капитального строительства ввести в практику применение требований по ресурсоэнергосбережению, соответствующих или превышающих требования федеральных нормативных актов, и обеспечить их соблюдение.
</t>
  </si>
  <si>
    <t xml:space="preserve">      2.2.3. Проведение энергоаудита, энергетических обследований, ведение энергетических паспортов.
     Для выполнения данной задачи необходимо организовать работу по:
</t>
  </si>
  <si>
    <t>Установка автоматических компенсаторов реактивной мощности</t>
  </si>
  <si>
    <t>Использование обратной сетевой воды для подогрева тамбуров</t>
  </si>
  <si>
    <t>Исполнители</t>
  </si>
  <si>
    <t>№ п/п</t>
  </si>
  <si>
    <t>Наименование мероприятия</t>
  </si>
  <si>
    <t xml:space="preserve">всего </t>
  </si>
  <si>
    <t>в том числе по годам</t>
  </si>
  <si>
    <t>1.1.</t>
  </si>
  <si>
    <t>объем воды, расчеты за которую осуществляются с использованием приборов учета (в части многоквартирных домов - с использованием коллективных (общедомовых) приборов учета)</t>
  </si>
  <si>
    <t>куб.м</t>
  </si>
  <si>
    <t>3, 10</t>
  </si>
  <si>
    <t>объем воды, потребляемой (используемой) на территории муниципального образования</t>
  </si>
  <si>
    <t>4, 49, 67, 71</t>
  </si>
  <si>
    <t>объем природного газа, расчеты за который осуществляются с использованием приборов учета (в части многоквартирных домов - с использованием индивидуальных и общих (для коммунальной квартиры) приборов учета)</t>
  </si>
  <si>
    <t>4, 11</t>
  </si>
  <si>
    <t>объем природного газа, потребляемого (используемого) на территории муниципального образования</t>
  </si>
  <si>
    <t>потребление электрической энергии в стоимостном выражении на территории муниципального образования</t>
  </si>
  <si>
    <t>потребление электрической энергии в стоимостном выражении на территории муниципального образования за базовый период</t>
  </si>
  <si>
    <t>9а</t>
  </si>
  <si>
    <t>объем тепловой энергии, потребленной (используемой) на территории муниципального образования за базовый период</t>
  </si>
  <si>
    <t>9б</t>
  </si>
  <si>
    <t>потребление тепловой энергии на территории муниципального образования в стоимостном выражении</t>
  </si>
  <si>
    <t>потребление тепловой энергии на территории муниципального образования в стоимостном выражении за базовый период</t>
  </si>
  <si>
    <t>10а</t>
  </si>
  <si>
    <t>объем воды в натуральном выражении потребленной на территории муниципального образования за базовый период</t>
  </si>
  <si>
    <t>10б</t>
  </si>
  <si>
    <t>потребление воды на территории муниципального образования в стоимостном выражении</t>
  </si>
  <si>
    <t>потребление воды в стоимостном выражении на территории муниципального образования за базовый период</t>
  </si>
  <si>
    <t>11а</t>
  </si>
  <si>
    <t>объем газа в натуральном выражении потребленный на территории муниципального образования за базовый период</t>
  </si>
  <si>
    <t>11б</t>
  </si>
  <si>
    <t>потребление газа на территории муниципального образования в стоимостном выражении</t>
  </si>
  <si>
    <t>потребление газа на территории муниципального образования в стоимостном выражении за базовый период</t>
  </si>
  <si>
    <t>12, 14, 16, 28</t>
  </si>
  <si>
    <t xml:space="preserve">объем тепловой энергии потребляемой бюджетными учреждениями, расчеты за которую осуществляются с использованием приборов учета </t>
  </si>
  <si>
    <t>13, 15, 16, 28</t>
  </si>
  <si>
    <t>объем тепловой энергии потребляемой бюджетными учреждениями, расчеты за которую осуществляются с применением расчетных способов</t>
  </si>
  <si>
    <t>12, 13, 14, 15</t>
  </si>
  <si>
    <t>площадь бюджетных учреждений</t>
  </si>
  <si>
    <t>кв.м</t>
  </si>
  <si>
    <t>14, 16</t>
  </si>
  <si>
    <t>объем тепловой энергии потребляемой бюджетными учреждениями, расчеты за которую осуществляются с использованием приборов учета базовый период</t>
  </si>
  <si>
    <t>объем тепловой энергии потребляемой бюджетными учреждениями, расчеты за которую осуществляются с применением расчетных способов базовый период</t>
  </si>
  <si>
    <t>14, 15</t>
  </si>
  <si>
    <t>площадь бюджетных учреждений базовый период</t>
  </si>
  <si>
    <t>17, 19, 21, 29</t>
  </si>
  <si>
    <t xml:space="preserve">объем воды потребляемой бюджетными учреждениями, расчеты за которую осуществляются с использованием приборов учета </t>
  </si>
  <si>
    <t>18, 20, 21, 29</t>
  </si>
  <si>
    <t>объем воды потребляемой бюджетными учреждениями, расчеты за которую осуществляются с применением расчетных способов</t>
  </si>
  <si>
    <t>17, 18, 19, 20, 22, 23, 24, 25</t>
  </si>
  <si>
    <t>Показатели снижения объёмов потребления в 2010</t>
  </si>
  <si>
    <t>Электроэнергия</t>
  </si>
  <si>
    <t>Теплоэнергия</t>
  </si>
  <si>
    <t>Газ</t>
  </si>
  <si>
    <t>Вода</t>
  </si>
  <si>
    <t>%</t>
  </si>
  <si>
    <t>Т.У.Т.</t>
  </si>
  <si>
    <t>тыс. кВт.ч</t>
  </si>
  <si>
    <t>Гкал</t>
  </si>
  <si>
    <t>тыс.руб.</t>
  </si>
  <si>
    <t xml:space="preserve">Всего </t>
  </si>
  <si>
    <t>объем производства энергетических ресурсов с использованием возобновляемых источников энергии и (или) вторичных энергетических ресурсов базовый период</t>
  </si>
  <si>
    <t>объем энергетических ресурсов, производимых с использованием возобновляемых источников энергии и (или) вторичных энергетических ресурсов</t>
  </si>
  <si>
    <t xml:space="preserve">     Поставленная цель и решаемые в рамках Программы задачи направлены на повышение эффективности использования энергетических ресурсов при их потреблении. Проведенный анализ муниципальных целевых программ позволяет сделать вывод, что указанные цели и задачи решаются впервые и Программа не дублирует цели и задачи других утвержденных и действующих муниципальных целевых программ.</t>
  </si>
  <si>
    <t>Используется для расчета показателей</t>
  </si>
  <si>
    <t>Наименование исходных данных</t>
  </si>
  <si>
    <t>ед. измерения</t>
  </si>
  <si>
    <t>Значение исходных данных</t>
  </si>
  <si>
    <t>1, 41, 62, 66</t>
  </si>
  <si>
    <t>объем электрической энергии, расчеты за которую осуществляются с использованием приборов учета (в части многоквартирных домов - с использованием коллективных (общедомовых) приборов учета)</t>
  </si>
  <si>
    <t>кВт*ч</t>
  </si>
  <si>
    <t>объем электрической энергии, потребляемой (используемой) на территории муниципального образования</t>
  </si>
  <si>
    <t>2, 44, 52, 54, 56</t>
  </si>
  <si>
    <t>объем тепловой энергии, расчеты за которую осуществляются с использованием приборов учета (в части многоквартирных домов - с использованием коллективных (общедомовых) приборов учета)</t>
  </si>
  <si>
    <t>Гкалл</t>
  </si>
  <si>
    <t>2, 9</t>
  </si>
  <si>
    <t>объем тепловой энергии, потребляемой (используемой) на территории муниципального образования</t>
  </si>
  <si>
    <t>3, 46, 57, 59, 61</t>
  </si>
  <si>
    <r>
      <t xml:space="preserve">     Программа рассчитана на 2010-2012 годы. В связи с требованиями бюджетного законодательства, сезонным характером проводимых мероприятий по энергосбережению Программа реализуется в один этап.  Основные показатели и индикаторы, позволяющие оценить ход реализации Программы предоставлены в </t>
    </r>
    <r>
      <rPr>
        <b/>
        <sz val="12"/>
        <color indexed="8"/>
        <rFont val="Times New Roman"/>
        <family val="1"/>
      </rPr>
      <t xml:space="preserve">приложении № 3. </t>
    </r>
    <r>
      <rPr>
        <sz val="12"/>
        <color indexed="8"/>
        <rFont val="Times New Roman"/>
        <family val="1"/>
      </rPr>
      <t xml:space="preserve">Сроки и форму учета мероприятий и контроля за выполнением утвержденных показателей и индикаторов, позволяющих оценить ход реализации Программы в коммерческом секторе экономики, муниципальных и некоммерческих организациях отрасли, устанавливает координатор Программы. 
Функции по управлению энергосберегающими мероприятиями в отрасли должны быть установлены локальным правовым актом органа местного самоуправления в течение трех месяцев с момента начала реализации Программы. </t>
    </r>
  </si>
  <si>
    <t xml:space="preserve">4384 тыс. рублей - всего, из них средства: </t>
  </si>
  <si>
    <t>внебюджетных источников:  – 0 тыс.  рублей, в том числе:</t>
  </si>
  <si>
    <t>2010 год – 0тыс. рублей, 2011 год –  0тыс. рублей.</t>
  </si>
  <si>
    <t>и.о.Начальника управления ТЭР  ЖКХ, строительства и дорожной деятельности администрации муниципального образования «Радищевский район» - Филянин Вячеслав Владимирович; начальник отдела  ТЭР  ЖКХ администрации муниципального образования «Радищевский район» - Кутлахметова Венера Джавдятовна; гл. специалист-эксперт по энергетике Коннов Василий Николаевич- телефон (84239) 21-6-96</t>
  </si>
  <si>
    <t>объем воды потребляемой в жилых домах, расчеты за которую осуществляются с использованием приборов учета (в части многоквартирных домов - с использованием коллективных (общедомовых) приборов учета) базовый период</t>
  </si>
  <si>
    <t>60, 61</t>
  </si>
  <si>
    <t>объем воды потребляемой в жилых домах, расчеты за которую осуществляются с применением расчетных способов (нормативов потребления) базовый период</t>
  </si>
  <si>
    <t>63, 65, 66</t>
  </si>
  <si>
    <t>объем электрической энергии потребляемой в жилых домах, расчеты за которую осуществляются с применением расчетных способов (нормативов потребления)</t>
  </si>
  <si>
    <t>64, 66</t>
  </si>
  <si>
    <t>объем электрической энергии, расчеты за которую осуществляются с использованием приборов учета (в части многоквартирных домов - с использованием коллективных (общедомовых) приборов учета) за базовый период</t>
  </si>
  <si>
    <t>65, 66</t>
  </si>
  <si>
    <t>2009</t>
  </si>
  <si>
    <t>2.28.</t>
  </si>
  <si>
    <t>2.29.</t>
  </si>
  <si>
    <t>2.30.</t>
  </si>
  <si>
    <t>2.31.</t>
  </si>
  <si>
    <t>2.32.</t>
  </si>
  <si>
    <t>2.33.</t>
  </si>
  <si>
    <t>Повышение энергоэффективности электрических сетей и системы освещения</t>
  </si>
  <si>
    <t>Повышение энергоэффективности систем водоснабжения</t>
  </si>
  <si>
    <t>Повышение энергоэффективности в теплоснабжении</t>
  </si>
  <si>
    <t>доля расходов бюджета муниципального образования на предоставление субсидий организациям коммунального комплекса на приобретение топлива;</t>
  </si>
  <si>
    <t>динамика расходов бюджета муниципального образования на предоставление субсидий организациям коммунального комплекса на приобретение топлива;</t>
  </si>
  <si>
    <t xml:space="preserve">     планирует совместно муниципальным заказчиком Программы программные мероприятия на очередной финансовый год, готовит предложения по их корректировке;
     готовит и (или) согласовывает проекты нормативных правовых актов по вопросам энергосбережения;
     публикует в средствах массовой информации не реже двух раз в год с одновременным размещением в сети Интернет основных сведений о результатах реализации Программы, состоянии целевых показателей и индикаторов, объеме финансовых ресурсов, затраченных на выполнение Программы, а также о результатах мониторинга реализации программных мероприятий;
     выполняет иные функции по управлению программными мероприятиями в соответствии с действующим законодательством и Программой.</t>
  </si>
  <si>
    <t>объем электрической энергии,  потребляемой (используемой) в жилых домах (за исключением многоквартирных домов) на территории муниципального образования</t>
  </si>
  <si>
    <t>41, 42</t>
  </si>
  <si>
    <t>объем электрической энергии, потребляемой (используемой) в многоквартирных домах на территории муниципального образования</t>
  </si>
  <si>
    <t xml:space="preserve">Администрация МО Октябрьское сельское поселение </t>
  </si>
  <si>
    <t>Администрация МО Дмитриевское сельское поселение</t>
  </si>
  <si>
    <t>Администрация МО Ореховское сельское поселение</t>
  </si>
  <si>
    <t>Администрация МО Калиновское сельское поселение</t>
  </si>
  <si>
    <t xml:space="preserve">      В результате до 2012 года стоимость основных для муниципального образования "Радищевский район" топливно-энергетических и коммунальных ресурсов будет стремительно расти темпами, в 2-3 раза превышающими инфляцию. Такое увеличение стоимости энергоносителей в условиях стабилизирующейся экономики является беспрецедентным.</t>
  </si>
  <si>
    <t>изменение удельного расхода природного газа в жилых домах, расчеты за который осуществляются с применением расчетных способов (нормативов потребления) (в расчете на 1 кв. метр общей площади, для фактических и сопоставимых условий);</t>
  </si>
  <si>
    <t xml:space="preserve">     2.2.4. Обеспечение учета всего объема потребляемых энергетических ресурсов.  Для этого необходимо оснастить приборами учета коммунальных ресурсов и устройствами регулирования потребления тепловой энергии все органы местного самоуправления, муниципальные учреждения, муниципальные унитарные предприятия и перейти на расчеты между организациями муниципальной бюджетной сферы и поставщиками коммунальных ресурсов только по показаниям приборов учета.
</t>
  </si>
  <si>
    <t xml:space="preserve">      2.2.5. Организация ведения топливно-энергетических балансов. Для выполнения этой задачи необходимо обеспечить ведение топливно-энергетических балансов органами местного самоуправления, муниципальными учреждениями, муниципальными унитарными предприятиями, а также организациями, получающими поддержку из бюджета.
</t>
  </si>
  <si>
    <t xml:space="preserve">     2.2.6. Нормирование и установление обоснованных лимитов потребления энергетических ресурсов.
     Для выполнения данной задачи необходимо:
- разработать методику нормирования и установления обоснованных нормативов и лимитов энергопотребления в органах местного самоуправления, муниципальных учреждениях, муниципальных унитарных предприятиях;
- учитывать показатели энергоэффективности серийно производимых машин, приборов и оборудования, при закупках для муниципальных нужд.
</t>
  </si>
  <si>
    <t>МО Октябрьское сельское поселение</t>
  </si>
  <si>
    <r>
      <t xml:space="preserve">     Затраты организаций муниципальной бюджетной сферы на оплату основных топливно-энергетических и коммунальных ресурсов к 2012 году вырастут по сравнению с 2009 годом в </t>
    </r>
    <r>
      <rPr>
        <b/>
        <sz val="12"/>
        <color indexed="8"/>
        <rFont val="Times New Roman"/>
        <family val="1"/>
      </rPr>
      <t>2,09</t>
    </r>
    <r>
      <rPr>
        <sz val="12"/>
        <color indexed="8"/>
        <rFont val="Times New Roman"/>
        <family val="1"/>
      </rPr>
      <t xml:space="preserve"> раза. В этих условиях одной из основных угроз социально-экономическому развитию муниципального образования "Радищевский район" становится снижение конкурентоспособности предприятий, отраслей экономики муниципального образования, эффективности муниципального управления, вызванное ростом затрат на оплату топливно-энергетических и коммунальных ресурсов, опережающих темпы экономического развития.</t>
    </r>
  </si>
  <si>
    <t>15653</t>
  </si>
  <si>
    <t>13333</t>
  </si>
  <si>
    <t>объем электрической энергии, потребляемой (используемой) в многоквартирных домах, оплата которой осуществляется с использованием индивидуальных и общих (для коммунальной квартиры) приборов учета,на территории муниципального образования</t>
  </si>
  <si>
    <t>объем тепловой энергии, потребляемой (используемой) в жилых домах, расчеты за которую осуществляются с использованием приборов учета, на территории муниципального образования (за исключением многоквартирных домов)</t>
  </si>
  <si>
    <t>объем электрической энергии, потребляемой (используемой) в жилых домах (за исключением многоквартирных домов), расчеты за которую осуществляются с использованием приборов учета, на территории муниципального образования</t>
  </si>
  <si>
    <t>объем тепловой энергии в жилых домах, расчеты за которую осуществляются с использованием приборов учета (в части многоквартирных домов - с использованием коллективных (общедомовых) приборов учета) базовый период</t>
  </si>
  <si>
    <t>55, 56</t>
  </si>
  <si>
    <t>объем тепловой энергии в жилых домах, расчеты за которую осуществляются с применением расчетных способов (нормативов потребления) базовый период</t>
  </si>
  <si>
    <t>54, 55, 59, 60, 64, 65, 69, 70</t>
  </si>
  <si>
    <t>площадь жилых домов базовый период</t>
  </si>
  <si>
    <t>58, 60, 61</t>
  </si>
  <si>
    <t>объем воды потребляемой в жилых домах, расчеты за которую осуществляются с применением расчетных способов (нормативов потребления)</t>
  </si>
  <si>
    <t>59, 61</t>
  </si>
  <si>
    <t>3</t>
  </si>
  <si>
    <t xml:space="preserve">- сведения о наличии, объемах и состоянии незавершенных мероприятий, в том числе по реконструкции и строительству объектов, включенных в Программу;
- сведения о результативности научно-исследовательских и опытно-конструкторских работ (далее – НИОКР), внедрении и эффективности инновационных проектов в сфере энергосбережения;
- оценку эффективности результатов реализации Программы;
- оценку влияния фактических результатов реализации программных мероприятий на социальную сферу и экономику муниципального образования.
Основные положения докладов по согласованию с координатором Программы размещаются в сети Интернет.
</t>
  </si>
  <si>
    <t xml:space="preserve">     С учетом положений Программы координатор Программы:</t>
  </si>
  <si>
    <t>бюджет муниципального образования</t>
  </si>
  <si>
    <t>руководители подведомственных учреждений</t>
  </si>
  <si>
    <t xml:space="preserve">руководители структурных подразделений  </t>
  </si>
  <si>
    <t>Замена электродвигателей насосов и дымососов на более энергоэффективные</t>
  </si>
  <si>
    <t>воды</t>
  </si>
  <si>
    <t>тепловой энергии</t>
  </si>
  <si>
    <t>Проведение энергетических обследованиий (энергоаудита)</t>
  </si>
  <si>
    <t>Итого объём финансирования подпрограммы</t>
  </si>
  <si>
    <t>объем электрической энергии потребляемой в жилых домах, расчеты за которую осуществляются с применением расчетных способов (нормативов потребления) за базовый период</t>
  </si>
  <si>
    <t>68, 70, 71</t>
  </si>
  <si>
    <t>объем природного газа потребляемого в жилых домах, расчеты за который осуществляются с применением расчетных способов (нормативов потребления)</t>
  </si>
  <si>
    <t>69, 71</t>
  </si>
  <si>
    <t>объем природного газа потребляемого в жилых домах, расчеты за который осуществляются с использованием приборов учета (в части многоквартирных домов - с использованием индивидуальных и общих (для коммунальной квартиры) приборов учета) базовый период</t>
  </si>
  <si>
    <t>70, 71</t>
  </si>
  <si>
    <t>объем природного газа потребляемого в жилых домах, расчеты за который осуществляются с применением расчетных способов (нормативов потребления) базовый период</t>
  </si>
  <si>
    <t>удельный расход топлива на выработку электрической энергии тепловыми электростанциями</t>
  </si>
  <si>
    <t>т.у.т./кВт*ч</t>
  </si>
  <si>
    <t>удельный расход топлива на выработку электрической энергии тепловыми электростанциями за базовый период</t>
  </si>
  <si>
    <t xml:space="preserve">     В настоящее время экономика и бюджетная сфера муниципального образования "Радищевский район" характеризуется повышенной энергоемкостью по сравнению со средними показателями Российской Федерации. Суммарное потребление электрической и тепловой  энергии на территории муниципального образования в топливном эквиваленте составило в 2009 году  14248,7 т. у.т. В 2009 году показатели энергоемкости оказания муниципальных услуг на территории муниципального образования в среднем находились на уровне ________, энергоемкость экономики составила _______ кг у.т/тыс. рублей, жилищного фонда __________. </t>
  </si>
  <si>
    <t>объем природного газа, потребляемого (используемого) в жилых домах (за исключением многоквартирных домов), расчеты за который осуществляются с использованием приборов учета, на территории муниципального образования</t>
  </si>
  <si>
    <t>общий объем природного газа, потребляемого (используемого) в жилых домах (за исключением многоквартирных домов) на территории муниципального образования</t>
  </si>
  <si>
    <t>общий объем природного газа, потребляемого (используемого) в многоквартирных домах на территории муниципального образования</t>
  </si>
  <si>
    <t>50, 51</t>
  </si>
  <si>
    <t>количество жилых домов, в отношении которых проведено энергетическое обследование</t>
  </si>
  <si>
    <t>количество жилых домов.</t>
  </si>
  <si>
    <t>53, 55, 56</t>
  </si>
  <si>
    <t>объем тепловой энергии в жилых домах, расчеты за которую осуществляются с применением расчетных способов (нормативов потребления)</t>
  </si>
  <si>
    <t>52, 53, 54, 55, 57, 58, 59, 60, 62, 63, 64, 65, 67, 68, 69, 70</t>
  </si>
  <si>
    <t xml:space="preserve">площадь жилых домов </t>
  </si>
  <si>
    <t>54, 56</t>
  </si>
  <si>
    <t>доля объемов тепловой энергии, потребляемой (используемой) бюджетными учреждениями, расчеты за которую осуществляются с использованием приборов учета, в общем объеме тепловой энергии, потребляемой (используемой) бюджетными учреждениями на территории муниципального образования;</t>
  </si>
  <si>
    <t>доля объемов воды, потребляемой (используемой) бюджетными учреждениями, расчеты за которую осуществляются с использованием приборов учета, в общем объеме воды, потребляемой (используемой) бюджетными учреждениями на территории муниципального образования;</t>
  </si>
  <si>
    <t>доля объемов природного газа, потребляемого (используемого) бюджетными учреждениями, расчеты за который осуществляются с использованием приборов учета, в общем объеме природного газа, потребляемого (используемого) бюджетными учреждениями на территории муниципального образования;</t>
  </si>
  <si>
    <t>доля расходов бюджета муниципального образования на обеспечение энергетическими ресурсами бюджетных учреждений (для фактических и сопоставимых условий);</t>
  </si>
  <si>
    <t>динамика расходов бюджета муниципального образования на обеспечение энергетическими ресурсами бюджетных учреждений (для фактических и сопоставимых условий);</t>
  </si>
  <si>
    <t xml:space="preserve">установленных нормативов энергоресурсо-потребления, </t>
  </si>
  <si>
    <t>– экономия за период реализации Программы -</t>
  </si>
  <si>
    <t>доля товаров, работ, услуг, закупаемых для государственных, муниципальных нужд в соответствии с требованиями энергетической эффективности, в общем объеме закупаемых товаров, работ, услуг для государственных, муниципальных нужд (в стоимостном выражении);</t>
  </si>
  <si>
    <t>удельные расходы бюджета муниципального образования на предоставление социальной поддержки гражданам по оплате жилого помещения и коммунальных услуг (в расчете на одного жителя).</t>
  </si>
  <si>
    <t>руб/чел</t>
  </si>
  <si>
    <t>4. Целевые показатели в области энергосбережения и повышения энергетической эффективности в жилищном фонде:</t>
  </si>
  <si>
    <t>доля бюджетных учреждений, финансируемых за счет бюджета муниципального образования, в общем объеме бюджетных учреждений, в отношении которых проведено обязательное энергетическое обследование;</t>
  </si>
  <si>
    <t>число энергосервисных договоров (контрактов), заключенных государственными, муниципальными заказчиками;</t>
  </si>
  <si>
    <t>доля государственных, муниципальных заказчиков в общем объеме государственных, муниципальных заказчиков, которыми заключены энергосервисные договоры (контракты);</t>
  </si>
  <si>
    <t>Федеральный бюджет Областной бюджет Местный Бюджет Потребители</t>
  </si>
  <si>
    <t>Мероприятия по энергосбережению в многоквартирном жилищном фонде</t>
  </si>
  <si>
    <t>изменение отношения удельного расхода природного газа в жилых домах, расчеты за который осуществляются с применением расчетных способов (нормативов потребления), к удельному расходу природного газа в жилых домах, расчеты за который осуществляются с использованием приборов учета (для фактических и сопоставимых условий).</t>
  </si>
  <si>
    <t>5. Целевые показатели в области энергосбережения и повышения энергетической эффективности в системах коммунальной инфраструктуры:</t>
  </si>
  <si>
    <t>изменение удельного расхода топлива на выработку электрической энергии тепловыми электростанциями;</t>
  </si>
  <si>
    <t>изменение удельного расхода топлива на выработку тепловой энергии;</t>
  </si>
  <si>
    <t>динамика изменения фактического объема потерь электрической энергии при ее передаче по распределительным сетям;</t>
  </si>
  <si>
    <t>динамика изменения фактического объема потерь тепловой энергии при ее передаче;</t>
  </si>
  <si>
    <t>динамика изменения фактического объема потерь воды при ее передаче;</t>
  </si>
  <si>
    <t xml:space="preserve"> законодательные акты Российской Федерации» является основным документом, определяющим задачи долгосрочного социально-экономического развития  в энергетической сфере, и прямо указывает, что мероприятия  по энергосбережению и эффективному использованию энергии должны стать обязательной частью региональных программ социально-экономического развития регионов.</t>
  </si>
  <si>
    <t xml:space="preserve">     3. Необходимостью обеспечить выполнение задач социально-экономического развития, поставленных на федеральном, региональном и местном уровне. Принятый Федеральный закон от 23.11.2009  № 261-ФЗ «Об энергосбережении и о повышении энергетической эффективности и о внесении изменений в отдельные</t>
  </si>
  <si>
    <t>удельный расход воды на снабжение бюджетных учреждений, расчеты за которую осуществляются с применением расчетных способов (в расчете на 1 человека);</t>
  </si>
  <si>
    <t>объем тепловой энергии, потребляемой (используемой) в жилых домах на территории муниципального образования (за исключением многоквартирных домов)</t>
  </si>
  <si>
    <t>объем тепловой энергии, потребляемой (используемой) в многоквартирных домах на территории муниципального образования</t>
  </si>
  <si>
    <t>объем воды, потребляемой (используемой) в жилых домах (за исключением многоквартирных домов), расчеты за которую осуществляются с использованием приборов учета, на территории муниципального образования</t>
  </si>
  <si>
    <t>объем воды, потребляемой (используемой) в жилых домах (за исключением многоквартирных домов) на территории муниципального образования</t>
  </si>
  <si>
    <t>46, 47</t>
  </si>
  <si>
    <t>объем воды, потребляемой (используемой) в многоквартирных домах на территории муниципального образования</t>
  </si>
  <si>
    <t>объем воды, потребляемой (используемой) в многоквартирных домах, расчеты за которую осуществляются с использованием индивидуальных и общих (для коммунальной квартиры) приборов учета, на территории муниципального образования</t>
  </si>
  <si>
    <t>- проведение комплекса организационно-правовых мероприятий по управлению энергосбережением, в том числе создание системы показателей, характеризующих энергетическую  эффективность при производстве, передаче и потреблении энергетических ресурсов, их мониторинга, а также сбора и анализа информации об энергоемкости экономики территории;</t>
  </si>
  <si>
    <t>- расширение практики применения энергосберегающих технологий при модернизации, реконструкции и капитальном ремонте основных фондов объектов энергетики и коммунального комплекса;</t>
  </si>
  <si>
    <t>- проведение энергоаудита, энергетических обследований, ведение энергетических паспортов;</t>
  </si>
  <si>
    <t xml:space="preserve">- обеспечение учета всего объема потребляемых энергетических ресурсов; </t>
  </si>
  <si>
    <t xml:space="preserve">    - обеспечение учета всего объема потребляемых энергетических ресурсов; </t>
  </si>
  <si>
    <t>- организация ведения топливно-энергетических балансов;</t>
  </si>
  <si>
    <t>- нормирование и установление обоснованных лимитов потребления энергетических ресурсов</t>
  </si>
  <si>
    <t>Важнейшие индикаторы и показатели, позволяющие оценить ход реализации Программы</t>
  </si>
  <si>
    <t>изменение удельного расхода воды на снабжение бюджетных учреждений, расчеты за которую осуществляются с применением расчетных способов (в расчете на 1 человека);</t>
  </si>
  <si>
    <t>изменение отношения удельного расхода воды на снабжение бюджетных учреждений, расчеты за которую осуществляются с применением расчетных способов, к удельному расходу воды на снабжение бюджетных учреждений, расчеты за которую осуществляются с использованием приборов учета;</t>
  </si>
  <si>
    <t>удельный расход электрической энергии на обеспечение бюджетных учреждений, расчеты за которую осуществляются с использованием приборов учета (в расчете на 1 человека);</t>
  </si>
  <si>
    <t>кВт*ч/чел</t>
  </si>
  <si>
    <t>удельный расход электрической энергии на обеспечение бюджетных учреждений, расчеты за которую осуществляются с применением расчетных способов (в расчете на 1 человека);</t>
  </si>
  <si>
    <t>изменение удельного расхода электрической энергии на обеспечение бюджетных учреждений, расчеты за которую осуществляются с использованием приборов учета (в расчете на 1 человека);</t>
  </si>
  <si>
    <t>изменение удельного расхода электрической энергии на обеспечение бюджетных учреждений, расчеты за которую осуществляются с применением расчетных способов (в расчете на 1 человека);</t>
  </si>
  <si>
    <t>изменение отношения удельного расхода электрической энергии на обеспечение бюджетных учреждений, расчеты за которую осуществляются с применением расчетных способов, к удельному расходу электрической энергии на обеспечение бюджетных учреждений, расчеты за которую осуществляются с использованием приборов учета;</t>
  </si>
  <si>
    <t>доля объемов электрической энергии, потребляемой (используемой) бюджетными учреждениями, оплата которой осуществляется с использованием приборов учета, в общем объеме электрической энергии, потребляемой (используемой) бюджетными учреждениями на территории муниципального образования;</t>
  </si>
  <si>
    <t xml:space="preserve">     В соответствии с этими решениями, к 2011 году цены на газ должны будут обеспечивать достижение равной доходности от продажи газа на внутреннем рынке и его экспорта с последующей либерализацией и ценовым дерегулированием внутреннего рынка газа. Внутренние оптовые цены на природный газ к 2012 году вырастут по сравнению с 2007 годом в 2,8 раза.</t>
  </si>
  <si>
    <t xml:space="preserve">    Повышение эффективности использования энергии и других видов ресурсов требует координации действий поставщиков и потребителей  ресурсов, выработки общей технической политики, согласования договорных условий, сохранения баланса и устойчивости работы технических систем и т.п. Интересы участников рыночных отношений при этом не совпадают, а часто прямо противоположны, что требует участия в процессе третьей стороны в лице органов государственной власти и органов местного самоуправления, имеющих полномочия в сфере регулирования электроэнергетики и коммунальных услуг.   В силу преимущественно монопольного характера рынка энергии и других коммунальных ресурсов без участия органов государственной власти и органов местного самоуправления баланс в отношениях поставщиков и потребителей ресурсов будет смещен в пользу поставщиков. Отдельной проблемой является снижение издержек на получение информаци, сравнение эффективности различных энергосберегающих мероприятий и выбор из них наиболее оптимальных для применения. </t>
  </si>
  <si>
    <t>УТВЕРЖДЕНА</t>
  </si>
  <si>
    <t>Постановлением администрации</t>
  </si>
  <si>
    <t>муниципального образования</t>
  </si>
  <si>
    <t>от ______________ № _______</t>
  </si>
  <si>
    <t>МУНИЦИПАЛЬНАЯ ЦЕЛЕВАЯ ПРОГРАММА</t>
  </si>
  <si>
    <t xml:space="preserve">"ЭНЕРГОСБЕРЕЖЕНИЕ НА ТЕРРИТОРИИ </t>
  </si>
  <si>
    <t>НА 2010-2012 ГОДЫ"</t>
  </si>
  <si>
    <t>ПАСПОРТ  ПРОГРАММЫ</t>
  </si>
  <si>
    <t>Наименование Программы</t>
  </si>
  <si>
    <t xml:space="preserve">Муниципальная целевая программа «Энергосбережение на территории _________________________на 2010-2011 годы» </t>
  </si>
  <si>
    <t>Основание разработки Программы</t>
  </si>
  <si>
    <t>доля объемов электрической энергии, потребляемой (используемой) в жилых домах (за исключением многоквартирных домов), расчеты за которую осуществляются с использованием приборов учета, в общем объеме электрической энергии, потребляемой (используемой) в жилых домах (за исключением многоквартирных домов) на территории муниципального образования;</t>
  </si>
  <si>
    <t>доля объемов электрической энергии, потребляемой (используемой) в многоквартирных домах, оплата которой осуществляется с использованием индивидуальных и общих (для коммунальной квартиры) приборов учета, в общем объеме электрической энергии, потребляемой (используемой) в многоквартирных домах на территории муниципального образования;</t>
  </si>
  <si>
    <t>доля объемов тепловой энергии, потребляемой (используемой) в жилых домах, расчеты за которую осуществляются с использованием приборов учета, в общем объеме тепловой энергии, потребляемой (используемой) в жилых домах на территории муниципального образования (за исключением многоквартирных домов);</t>
  </si>
  <si>
    <t>доля объемов тепловой энергии, потребляемой (используемой) в многоквартирных домах, оплата которой осуществляется с использованием коллективных (общедомовых) приборов учета, в общем объеме тепловой энергии, потребляемой (используемой) в многоквартирных домах на территории муниципального образования;</t>
  </si>
  <si>
    <t>МОУ НОШ с.Адоевщина</t>
  </si>
  <si>
    <t>МОУ ООШ с.Вязовка</t>
  </si>
  <si>
    <t>МОУ ООШ с.Софьино</t>
  </si>
  <si>
    <t>МОУ ООШ с.Соловчиха</t>
  </si>
  <si>
    <t>ДЮСШ</t>
  </si>
  <si>
    <t>МОУ СОШ п.Октябрьский</t>
  </si>
  <si>
    <t xml:space="preserve">     Система мероприятий по достижению целей и показателей Программы состоит из двух блоков, обеспечивающих комплексный подход к повышению энергоэффективности отраслей экономики и социальной сферы. Первый блок представляют мероприятия по энергосбережению, имеющие межотраслевой характер, в том числе:
- организационно-правовые мероприятия;
- формирование системы муниципальных нормативных правовых актов, стимулирующих энергосбережение;
- информационное обеспечение энергосбережения;
- подготовку кадров в сфере энергосбережения.</t>
  </si>
  <si>
    <r>
      <t xml:space="preserve">     Второй блок представляют технические мероприятия по энергосбережению в основных отраслях экономики </t>
    </r>
    <r>
      <rPr>
        <b/>
        <sz val="12"/>
        <color indexed="8"/>
        <rFont val="Times New Roman"/>
        <family val="1"/>
      </rPr>
      <t>(Приложение № 4, 5, 6, 7, 8)</t>
    </r>
    <r>
      <rPr>
        <sz val="12"/>
        <color indexed="8"/>
        <rFont val="Times New Roman"/>
        <family val="1"/>
      </rPr>
      <t>.</t>
    </r>
  </si>
  <si>
    <t>Муниципальный</t>
  </si>
  <si>
    <t>заказчик Программы</t>
  </si>
  <si>
    <t>- объем экономии топливно-энергетических ресурсов (в тоннах условного топлива);</t>
  </si>
  <si>
    <t>- уровень энергетической паспортизации органов местного самоуправления, муниципальных учреждений, муниципальных унитарных предприятий;</t>
  </si>
  <si>
    <t>- доля органов местного самоуправления, муниципальных учреждений, муниципальных унитарных предприятий, ведущих топливно-энергетические балансы;</t>
  </si>
  <si>
    <t>- доля органов местного самоуправления, муниципальных учреждений, муниципальных унитарных предприятий, в которых проведены энергетические обследования;</t>
  </si>
  <si>
    <t>- доля органов местного самоуправления, муниципальных учреждений, муниципальных унитарных предприятий, для которых установлены лимиты потребления энергоресурсов;</t>
  </si>
  <si>
    <t>изменение удельного расхода воды на снабжение бюджетных учреждений, расчеты за которую осуществляются с использованием приборов учета (в расчете на 1 человека);</t>
  </si>
  <si>
    <t>доля объемов воды, потребляемой (используемой) в многоквартирных домах, расчеты за которую осуществляются с использованием индивидуальных и общих (для коммунальной квартиры) приборов учета, в общем объеме воды, потребляемой (используемой) в многоквартирных домах на территории муниципального образования;</t>
  </si>
  <si>
    <t>1.17.</t>
  </si>
  <si>
    <t>1.18.</t>
  </si>
  <si>
    <t>1.19.</t>
  </si>
  <si>
    <t>1.20.</t>
  </si>
  <si>
    <t>газа, Т.У.Т.</t>
  </si>
  <si>
    <t>изменение удельного расхода воды в жилых домах, расчеты за которую осуществляются с использованием приборов учета (в части многоквартирных домов - с использованием коллективных (общедомовых) приборов учета) (в расчете на 1 кв. метр общей площади, для фактических и сопоставимых условий);</t>
  </si>
  <si>
    <t>изменение удельного расхода воды в жилых домах, расчеты за которую осуществляются с применением расчетных способов (нормативов потребления) (в расчете на 1 кв. метр общей площади, для фактических и сопоставимых условий);</t>
  </si>
  <si>
    <t xml:space="preserve">Источник финансирования </t>
  </si>
  <si>
    <t>изменение удельного расхода природного газа в жилых домах, расчеты за который осуществляются с использованием приборов учета (в части многоквартирных домов - с использованием индивидуальных и общих (для коммунальной квартиры) приборов учета) (в расчете на 1 кв. метр общей площади, для фактических и сопоставимых условий);</t>
  </si>
  <si>
    <t>- доля расчетов потребителей муниципальной бюджетной сферы с организациями коммунального комплекса, производимых по показаниям  приборов учета.</t>
  </si>
  <si>
    <t>2010-2012 годы.</t>
  </si>
  <si>
    <t xml:space="preserve">     энергетических паспортов;</t>
  </si>
  <si>
    <t xml:space="preserve">     топливно-энергетических балансов;</t>
  </si>
  <si>
    <t xml:space="preserve">     актов энергетических обследований;</t>
  </si>
  <si>
    <t xml:space="preserve">     установленных нормативов энергоресурсо-потребления, на уровне 95 процентов от общего количества организаций;</t>
  </si>
  <si>
    <t>-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</si>
  <si>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 xml:space="preserve">- Федеральный закон от 06.10.2003 № 131-ФЗ «Об общих принципах организации местного самоуправления в Российской Федерации; </t>
  </si>
  <si>
    <t>- Указ Президента РФ от 04.06.2008  №  889 «О некоторых мерах по повышению энергетической и экологической эффективности российской экономики»;</t>
  </si>
  <si>
    <t>-                       Закон Ульяновской области от 01.12.2005 № 143-зо «Об утверждении областной программы энергосбережения в ульяновской области на 2006 - 2010 годы»</t>
  </si>
  <si>
    <t>    - Распоряжение Правительства Ульяновской области от 20 ноября 2009г. № 673-пр «О первоочередных мерах по повышению энергоэффективности на территории Ульяновской области».</t>
  </si>
  <si>
    <t>Муниципальные</t>
  </si>
  <si>
    <t>заказчики Программы</t>
  </si>
  <si>
    <t>Координатор Программы</t>
  </si>
  <si>
    <t>(уточняются в ходе разработки)</t>
  </si>
  <si>
    <t xml:space="preserve">Основные разработчики Программы </t>
  </si>
  <si>
    <t>Цели и задачи Программы</t>
  </si>
  <si>
    <t>цели Программы:</t>
  </si>
  <si>
    <t>Основными целями Программы являются  повышение энергетической эффективности при производстве, передаче и потреблении энергетических ресурсов в __________________________________________ (наименование муниципального образования)</t>
  </si>
  <si>
    <t>задачи Программы:</t>
  </si>
  <si>
    <t>№№ показателя</t>
  </si>
  <si>
    <t>Наименование целевых показателей</t>
  </si>
  <si>
    <t>Значение целевого показателя</t>
  </si>
  <si>
    <t>1. Общие целевые показатели в области энергосбережения и повышения энергетической эффективности</t>
  </si>
  <si>
    <t>доля объемов электрической энергии, расчеты за которую осуществляются с использованием приборов учета (в части многоквартирных домов - с использованием коллективных (общедомовых) приборов учета), в общем объеме электрической энергии, потребляемой (используемой) на территории муниципального образования;</t>
  </si>
  <si>
    <t>№</t>
  </si>
  <si>
    <t>доля объемов тепловой энергии, расчеты за которую осуществляются с использованием приборов учета (в части многоквартирных домов - с использованием коллективных (общедомовых) приборов учета), в общем объеме тепловой энергии, потребляемой (используемой) на территории муниципального образования;</t>
  </si>
  <si>
    <t>доля объемов воды, расчеты за которую осуществляются с использованием приборов учета (в части многоквартирных домов -с использованием коллективных (общедомовых) приборов учета), в общем объеме воды, потребляемой (используемой) на территории муниципального образования;</t>
  </si>
  <si>
    <t>доля органов местного самоуправления, муниципальных учреждений, муниципальных унитарных предприятий, для которых установлены лимиты потребления энергоресурсов;</t>
  </si>
  <si>
    <t>доля расчетов потребителей муниципальной бюджетной сферы с организациями коммунального комплекса, производимых по показаниям  приборов учета</t>
  </si>
  <si>
    <t>Сроки и этапы реализации Программы</t>
  </si>
  <si>
    <t>Объемы и источники финансирования Программы</t>
  </si>
  <si>
    <t xml:space="preserve">– _____ тыс. рублей - всего, из них средства: </t>
  </si>
  <si>
    <t>местного бюджета:</t>
  </si>
  <si>
    <t>2010 год – _____ тыс. рублей,</t>
  </si>
  <si>
    <t>внебюджетных источников:</t>
  </si>
  <si>
    <t>2010 год – ____ тыс. рублей,</t>
  </si>
  <si>
    <t>Ожидаемые конечные результаты реализации Программы</t>
  </si>
  <si>
    <t>– наличие в органах местного самоуправления, муниципальных учреждениях, муниципальных унитарных предприятиях:</t>
  </si>
  <si>
    <t>энергетических паспортов;</t>
  </si>
  <si>
    <t>топливно-энергетических балансов;</t>
  </si>
  <si>
    <t>актов энергетических обследований;</t>
  </si>
  <si>
    <t xml:space="preserve">– сокращение удельных показателей энергопотребления экономики муниципального образования на 15 процентов по сравнению с 2007 годом (базовым годом); </t>
  </si>
  <si>
    <t>– снижение затрат местного бюджета</t>
  </si>
  <si>
    <t>– полный переход на приборный учет при расчетах организаций муниципальной бюджетной сферы с организациями коммунального комплекса;</t>
  </si>
  <si>
    <t>– создание муниципальной нормативно-правовой базы по энергосбережению и стимулированию повышения энергоэффективности.</t>
  </si>
  <si>
    <t>Ответственные лица для контактов</t>
  </si>
  <si>
    <t>1. Содержание проблемы</t>
  </si>
  <si>
    <t>доля объемов электрической энергии, потребляемой (используемой) в многоквартирных домах, расчеты за которую осуществляются с использованием коллективных (общедомовых) приборов учета, в общем объеме электрической энергии, потребляемой (используемой) в многоквартирных домах на территории муниципального образования;</t>
  </si>
  <si>
    <t>апрель 2010 года</t>
  </si>
  <si>
    <t>ежемесячно</t>
  </si>
  <si>
    <t>май 2010 года</t>
  </si>
  <si>
    <t>Управление ТЭР, ЖКХ администрации МО "Кузоватовский район"</t>
  </si>
  <si>
    <t xml:space="preserve">– сокращение удельных показателей энергопотребления экономики муниципального образования на 15 процентов по сравнению с 2009 годом (базовым годом); </t>
  </si>
  <si>
    <t xml:space="preserve">      В условиях обозначенных темпов роста цен на газ, электроэнергию и другие виды топлива стоимость тепловой энергии, производимой энергоснабжающими организациями, в период до 2012 года будет расти с темпами от 18 до 22 процентов в год. Близкие значения дает прогноз темпов роста стоимости услуг по водоснабжению и водоотведению.</t>
  </si>
  <si>
    <t>6. Перечень мероприятий</t>
  </si>
  <si>
    <t>Мероприятия по энергосбережению в бюджетных учреждениях муниципального образования "Радищевский район"</t>
  </si>
  <si>
    <t xml:space="preserve">       Динамика изменения цен на жидкое и твердое топливо (мазут, дизельное топливо, уголь) следует за изменением мировых цен на нефть и не регулируется со стороны государства. Невозможность создания значительных запасов жидкого топлива в период благоприятной внутригодовой конъюнктуры приводит к ухудшению условий деятельности энергоснабжающих организаций и увеличению их затрат. В рассматриваемый период данная проблема остается и, с учетом роста цен на газ, будет обостряться.</t>
  </si>
  <si>
    <t>- Закон Ульяновской области от 01.12.2005 № 143-зо «Об утверждении областной программы энергосбережения в ульяновской области на 2006 - 2010 годы»;</t>
  </si>
  <si>
    <t>ОГУ "Центр энергосбережения Ульяновской области".</t>
  </si>
  <si>
    <t>- нормирование и установление обоснованных лимитов потребления энергетических ресурсов.</t>
  </si>
  <si>
    <t xml:space="preserve">     С учетом указанных обстоятельств, проблема заключается в том, что при существующем уровне энергоемкости экономики и социальной сферы муниципального образования предстоящие изменения стоимости топливно-энергетических и коммунальных ресурсов приведут к следующим негативным последствиям:</t>
  </si>
  <si>
    <t>фактический объем потерь воды при ее передаче</t>
  </si>
  <si>
    <t>фактический объем потерь воды при ее передаче базовый период</t>
  </si>
  <si>
    <t>объем электрической энергии, используемой при передаче (транспортировке) воды</t>
  </si>
  <si>
    <t>кВт*ч/куб.м</t>
  </si>
  <si>
    <t>объем электрической энергии, используемой при передаче (транспортировке) воды за базовый период</t>
  </si>
  <si>
    <t>количество высокоэкономичных по использованию моторного топлива (в том числе относящихся к объектам с высоким классом энергетической эффективности) транспортных средств, относящихся к общественному транспорту, регулирование тарифов на услуги по перевозке на котором осуществляется муниципальным образованием</t>
  </si>
  <si>
    <t>количество высокоэкономичных по использованию моторного топлива (в том числе относящихся к объектам с высоким классом энергетической эффективности) транспортных средств, относящихся к общественному транспорту, регулирование тарифов на услуги по перевозке на котором осуществляется муниципальным образованием базовый период</t>
  </si>
  <si>
    <t>доля объемов воды, потребляемой (используемой) в жилых домах (за исключением многоквартирных домов), расчеты за которую осуществляются с использованием приборов учета, в общем объеме воды, потребляемой (используемой) в жилых домах (за исключением многоквартирных домов) на территории муниципального образования;</t>
  </si>
  <si>
    <t>доля объемов воды, потребляемой (используемой) в многоквартирных домах, расчеты за которую осуществляются с использованием коллективных (общедомовых) приборов учета, в общем объеме воды, потребляемой (используемой) в многоквартирных домах на территории муниципального образования;</t>
  </si>
  <si>
    <t>доля энергетических ресурсов, производимых с использованием возобновляемых источников энергии и (или) вторичных энергетических ресурсов, в общем объеме энергетических ресурсов, производимых на территории муниципального образования;</t>
  </si>
  <si>
    <t>объем внебюджетных средств, используемых для финансирования мероприятий по энергосбережению и повышению энергетической эффективности, в общем объеме финансирования региональной, муниципальной программы.</t>
  </si>
  <si>
    <t>2. Целевые показатели в области энергосбережения и повышения энергетической эффективности, отражающие экономию по отдельным видам энергетических ресурсов (рассчитываются для фактических и сопоставимых условий):</t>
  </si>
  <si>
    <t>экономия электрической энергии в натуральном выражении;</t>
  </si>
  <si>
    <t>экономия электрической энергии в стоимостном выражении;</t>
  </si>
  <si>
    <t>экономия тепловой энергии в натуральном выражении</t>
  </si>
  <si>
    <t>экономия тепловой энергии в стоимостном выражении;</t>
  </si>
  <si>
    <t>экономия воды в натуральном выражении;</t>
  </si>
  <si>
    <t>экономия воды в стоимостном выражении;</t>
  </si>
  <si>
    <t>экономия природного газа в натуральном выражении.</t>
  </si>
  <si>
    <t>экономия природного газа в стоимостном выражении.</t>
  </si>
  <si>
    <t>3. Целевые показатели в области энергосбережения и повышения энергетической эффективности в бюджетном секторе:</t>
  </si>
  <si>
    <t>удельный расход тепловой энергии бюджетными учреждениями, расчеты за которую осуществляются с использованием приборов учета (в расчете на 1 кв. метр общей площади);</t>
  </si>
  <si>
    <t>Гкалл/кв.м</t>
  </si>
  <si>
    <t>- снижению эффективности бюджетных расходов, вызванному ростом доли затрат на оплату коммунальных услуг в общих затратах на муниципальное управление;</t>
  </si>
  <si>
    <t>- опережающему росту затрат на оплату коммунальных ресурсов в расходах на содержание муниципальных бюджетных организаций здравоохранения, образования, культуры и т.п., и вызванному этим снижению эффективности оказания услуг.</t>
  </si>
  <si>
    <t xml:space="preserve">     2. Комплексным характером проблемы и необходимостью координации действий по ее решению.</t>
  </si>
  <si>
    <t xml:space="preserve">     5. Требованиями реализации Постановления Правительства  Ульяновской области от 20 ноября 2009 г. № 673-ПР.</t>
  </si>
  <si>
    <t xml:space="preserve">     В предстоящий период решение этих вопросов без применения системного подхода не представляется возможным.  Комплекс мероприятий по управлению энергосбережением, необходимо реализовать в полном объеме в сжатые сроки: в течение 2010-2012 годов,  и принять по итогам этой работы долгосрочную (на три - пять лет) муниципальную целевую программу. Прогноз развития сложившейся проблемной ситуации без использования системного подхода (вариант 1) и при его применении (вариант 2) выглядит следующим образом:</t>
  </si>
  <si>
    <t>Наименование показателя</t>
  </si>
  <si>
    <t>Значение показателей по годам</t>
  </si>
  <si>
    <t>вариант 1</t>
  </si>
  <si>
    <t>вариант 2</t>
  </si>
  <si>
    <t>Доля затрат на оплату коммунальных услуг в общих расходах на содержание социальной сферы, в процентах</t>
  </si>
  <si>
    <t xml:space="preserve">     Основные риски, связанные с реализацией Программы, определяются следующими факторами:
- ограниченностью источников финансирования программных мероприятий и неразвитостью механизмов привлечения средств на финансирование энергосберегающих мероприятий; 
- неопределенностью конъюнктуры и неразвитостью институтов рынка энергосбережения; 
- незавершенностью реформирования энергетики и предстоящими изменениями в управлении отраслью на федеральном уровне;
- дерегулированием рынков энергоносителей;
- прогнозируемой в условиях либерализации высокой волатильностью регионального рынка энергоносителей и его зависимостью от состояния и конъюнктуры российского и мирового энергетического рынка.
</t>
  </si>
  <si>
    <t xml:space="preserve">2. Цели и задачи Программы
</t>
  </si>
  <si>
    <t>изменение отношения удельного расхода воды в жилых домах, расчеты за которую осуществляются с применением расчетных способов (нормативов потребления), к удельному расходу воды в жилых домах, расчеты за которую осуществляются с использованием приборов учета (для фактических и сопоставимых условий);</t>
  </si>
  <si>
    <t>удельный расход электрической энергии в жилых домах, расчеты за которую осуществляются с использованием приборов учета (в части многоквартирных домов - с использованием коллективных (общедомовых) приборов учета) (в расчете на 1 кв. метр общей площади);</t>
  </si>
  <si>
    <t>кВт*ч/кв.м</t>
  </si>
  <si>
    <t xml:space="preserve">ПРОМЫШЛЕННОСТЬ </t>
  </si>
  <si>
    <t>изменение отношения удельного расхода тепловой энергии в жилых домах, расчеты за которую осуществляются с применением расчетных способов (нормативов потребления), к удельному расходу тепловой энергии в жилых домах, расчеты за которую осуществляются с использованием приборов учета (для фактических и сопоставимых условий);</t>
  </si>
  <si>
    <t>удельный расход воды в жилых домах, расчеты за которую осуществляются с использованием приборов учета (в части многоквартирных домов - с использованием коллективных (общедомовых) приборов учета) (в расчете на 1 кв. метр общей площади);</t>
  </si>
  <si>
    <t>куб.м/кв.м</t>
  </si>
  <si>
    <t>удельный расход воды в жилых домах, расчеты за которую осуществляются с применением расчетных способов (нормативов потребления) (в расчете на 1 кв. метр общей площади);</t>
  </si>
  <si>
    <t>2.</t>
  </si>
  <si>
    <t>МУ "Отдел образования" Радищевского района</t>
  </si>
  <si>
    <t>МУЗ "Радищевская центральная районная больница"</t>
  </si>
  <si>
    <t>МУ Администрация Радищевского городского поселения</t>
  </si>
  <si>
    <t>МУ Администрация Дмитриевского сельского поселения</t>
  </si>
  <si>
    <t>МУ Адм. Октябрьскогосельского поселения</t>
  </si>
  <si>
    <t>МУ Адм. Ореховского сельского поселения</t>
  </si>
  <si>
    <t>МУАдм.Калиновского сельского поселения</t>
  </si>
  <si>
    <t>МУОтдел культуры</t>
  </si>
  <si>
    <t>ОГУ НПО Профессиональное училище № 36</t>
  </si>
  <si>
    <t>ОВД Радищевского  района Ульяновской области</t>
  </si>
  <si>
    <t>Центр занятости населения Радищевского района</t>
  </si>
  <si>
    <t>ОГУ "Радищевский  райСББЖ"</t>
  </si>
  <si>
    <t>Отделение по Радищевскому р-ну УФК по Ульян.обл.</t>
  </si>
  <si>
    <t>ПФ РФ(ГУ) в Радищевском районе Ульян.обл.</t>
  </si>
  <si>
    <t>МУП ПЖКХ</t>
  </si>
  <si>
    <t>ОГУП "Радищевский групповой водовод"</t>
  </si>
  <si>
    <t>СПК "Нива"</t>
  </si>
  <si>
    <t>ООО "Агроинвест"</t>
  </si>
  <si>
    <t>СПК "Красная Звезда"</t>
  </si>
  <si>
    <t>СПК "Победа"</t>
  </si>
  <si>
    <t>ООО "Россойл"</t>
  </si>
  <si>
    <t>ОГУСП "Агроинвест Ореховская"</t>
  </si>
  <si>
    <t>ООО "Агрофирма-Дворянская"</t>
  </si>
  <si>
    <t>ООО "Зерно"</t>
  </si>
  <si>
    <t>ООО "Волга-Агро"</t>
  </si>
  <si>
    <t>ОГУП"Автопассервис"</t>
  </si>
  <si>
    <t>Радищево</t>
  </si>
  <si>
    <t>ООО "Промкомбинат"</t>
  </si>
  <si>
    <t>по отраслевым направлениям муниципального образования "Радищевкий район" за 2009 год.</t>
  </si>
  <si>
    <t>обеспечивает реализацию программных мероприятий и координирует деятельность муниципального заказчика, участвующего в Программе;
     осуществляет мониторинг хода реализации Программы, в том числе сбор и анализ статистической и иной информации об эффективности использования энергетических ресурсов, организации независимой оценки показателей результативности и эффективности программных мероприятий, их соответствии целевым индикаторам и показателям;
     готовит заключения о результатах работы по энергосбережению в отраслях социальной сферы, экономики и жилищном фонде при рассмотрении этих вопросов на заседании администрации муниципального образования «Радищевский район»;
     контролирует совместно с муниципальным заказчиком Программы выполнение в установленные сроки программных мероприятий, эффективность и целевое использование выделенных на реализацию Программы бюджетных средств, а также своевременный возврат бюджетных ссуд и кредитов;</t>
  </si>
  <si>
    <t xml:space="preserve">     Одновременно к 01 января 2011 года будет происходить поэтапное увеличение доли электроэнергии, реализуемой по нерегулируемым государством ценам, до уровня 100 процентов. Средняя цена на электрическую энергию для потребителей области по сравнению с 2007 годом вырастет к 2012 году в 2,1 раза.</t>
  </si>
  <si>
    <t>удельный расход природного газа в жилых домах, расчеты за который осуществляются с применением расчетных способов (нормативов потребления) (в расчете на 1 кв. метр общей площади);</t>
  </si>
  <si>
    <t>динамика количества высокоэкономичных по использованию моторного топлива (в том числе относящихся к объектам с высоким классом энергетической эффективности) транспортных средств, относящихся к общественному транспорту, регулирование тарифов на услуги по перевозке на котором осуществляется субъектом Российской Федерации, муниципальным образованием;</t>
  </si>
  <si>
    <t>Автоматическое регулирование электрического освещения путём использования сенсоров освещенности помещений (для учёта погодных условий и времени суток)</t>
  </si>
  <si>
    <t>Автоматическое и выключение электрического освещения за счёт использования датчиков присутствия людей в помещениях (особенно во вспомогательных, складских и т.п. помещениях)</t>
  </si>
  <si>
    <t>Покраска стен и полов отражающей краской, для более эффективного использования естественного освещения</t>
  </si>
  <si>
    <t>Установка отражающих поверхностей в плафонах ламп</t>
  </si>
  <si>
    <t>Утепление внешних стен и крыш зданий</t>
  </si>
  <si>
    <t>Ремонт и замена окон и дверей</t>
  </si>
  <si>
    <t>Автоматическое регулирование потребления теплоэнергии за счёт использования датчиков температуры</t>
  </si>
  <si>
    <t>Включение отопления на полную мощность в классах школ только при присутствии учеников</t>
  </si>
  <si>
    <t>Использование обратной сетевой воды для подогрева холодной воды</t>
  </si>
  <si>
    <t>Замена вентильных кранов на рычажные и клавишные</t>
  </si>
  <si>
    <t>динамика количества общественного транспорта, регулирование тарифов на услуги по перевозке на котором осуществляется субъектом Российской Федерации, муниципальным образованием, в отношении которых проведены мероприятия по энергосбережению и повышению энергетической эффективности, в том числе по замещению бензина, используемого транспортными средствами в качестве моторного топлива, природным газом.</t>
  </si>
  <si>
    <t>Централизованная замена ламп накаливания на энергосберегающие</t>
  </si>
  <si>
    <t>Централизованная замена ламп в разных знаках и указателях (типа "Выход", "Не входить" и т.п.) на светодиодные указатели</t>
  </si>
  <si>
    <t>ОАО "Гидравлик"</t>
  </si>
  <si>
    <t>Предприятие</t>
  </si>
  <si>
    <t>Эл.нергия</t>
  </si>
  <si>
    <t>Тепло</t>
  </si>
  <si>
    <t>Всего руб.</t>
  </si>
  <si>
    <t>квт.ч.</t>
  </si>
  <si>
    <t>руб.</t>
  </si>
  <si>
    <t>м.куб.</t>
  </si>
  <si>
    <t xml:space="preserve"> Итого по муниципальному образованию</t>
  </si>
  <si>
    <t>Население</t>
  </si>
  <si>
    <t>I</t>
  </si>
  <si>
    <t>ТРАНСПОРТ И СВЯЗЬ</t>
  </si>
  <si>
    <t>СЕЛЬСКОЕ ХОЗЯЙСТВО</t>
  </si>
  <si>
    <t xml:space="preserve">КОМУНАЛЬНОЕ ХОЗ-ВО </t>
  </si>
  <si>
    <t>Всего бюджетные и госудаственные учреждения</t>
  </si>
  <si>
    <t>Федеральные учреждения</t>
  </si>
  <si>
    <t>Областные учреждения</t>
  </si>
  <si>
    <t>Отдел Минприроды Ульяновской области</t>
  </si>
  <si>
    <t>Муниципальные учреждения</t>
  </si>
  <si>
    <t>Таблица № 3</t>
  </si>
  <si>
    <t>Срок выполнения</t>
  </si>
  <si>
    <t xml:space="preserve">Перечень организационно-технических мероприятий энергосбережения по бюджетным учреждениям </t>
  </si>
  <si>
    <t>Объект проведения  мероприятий</t>
  </si>
  <si>
    <t>Ориентировочный объем вложений по годам, тыс.руб.</t>
  </si>
  <si>
    <t>2010 год</t>
  </si>
  <si>
    <t>2011 год</t>
  </si>
  <si>
    <t>2012 год</t>
  </si>
  <si>
    <t>Бурение водяной скважины на центральной котельной</t>
  </si>
  <si>
    <t>Замена сетевых насосов и электродвигателей на энергоэффективные</t>
  </si>
  <si>
    <t>Замена неисправных котлов ИШМА-100</t>
  </si>
  <si>
    <t>Бюджет Радищевского Городского поселения</t>
  </si>
  <si>
    <t>2012год</t>
  </si>
  <si>
    <t>ПЖКХ</t>
  </si>
  <si>
    <t>2010-2011гг</t>
  </si>
  <si>
    <t>2010г</t>
  </si>
  <si>
    <t>2011г</t>
  </si>
  <si>
    <t>Подрядная организация выигравшая торги</t>
  </si>
  <si>
    <t>Управление топливно-энегетических ресурсов, жилищно-коммунального хозяйства, строительства и дорожной деятельности  администрации муниципального образования  "Радищевский район".</t>
  </si>
  <si>
    <t>– экономия за период реализации Программы -4,016 тыс.тонн условного топлива;</t>
  </si>
  <si>
    <t>– снижение затрат местного бюджета на оплату коммунальных ресурсов в размере 7,593 млн. рублей;</t>
  </si>
  <si>
    <t xml:space="preserve">     4. Необходимостью повышения эффективности расходования бюджетных средств и снижения рисков развития муниципального образования. Прогноз стоимости коммунальных услуг, составленный для муниципальной бюджетной сферы до 2012 года, показывает, что затраты на оплату основных топливно-энергетических и коммунальных ресурсов составят по основным социальным учреждениям образования, здравоохранения, культуры  более 40 млн. рублей в год (в 2009 году - 34 млн. рублей). В этом случае произойдет деформация структуры расходов бюджетных организаций с резким ростом доли расходов на коммунальные услуги в общих расходах на оказание бюджетных услуг и муниципальное управление. Доля затрат на оплату коммунальных услуг вырастет с ___ процента до _____ процентов от общих расходов на содержание бюджетной сферы, что в свою очередь приведет к снижению эффективности использования бюджетных средств и повышению зависимости расходной части бюджета от изменения тарифов.</t>
  </si>
  <si>
    <t xml:space="preserve">    Администрация муниципального образования "Радищевский район" ежеквартально на своих заседаниях рассматривает вопрос о состоянии энергосбережения в отраслях социальной сферы и экономики муниципального образования. 
</t>
  </si>
  <si>
    <t xml:space="preserve">- внедрение элементов системы энергетического менеджмента на муниципальных предприятиях и в муниципальных учреждениях;
- участие в научно-практических конференциях и семинарах по энергосбережению; 
- разработка и внедрение форм наблюдения за показателями, характеризующими эффективность использования основных видов энергетических ресурсов и энергоемкости экономики территории.
</t>
  </si>
  <si>
    <t>Разработка мероприятий энергосбережения и повышения энергоэффективности применительно к технологическим условиям деятельности предприятия;</t>
  </si>
  <si>
    <t>Разработка положения о материальном стимулировании получения эффекта от проведения мероприятий повышения энергоэффективности и снижения издержек на приобретение энергоресурсов;</t>
  </si>
  <si>
    <t>Аудит договоров энергоснабжения предприятия и их оптимизация;</t>
  </si>
  <si>
    <t>Планирование и организация коммерческого учёта потребления энергии и энергоресурсов;</t>
  </si>
  <si>
    <t>Установка термостатических регуляторов на радиаторах</t>
  </si>
  <si>
    <t>Просушка утеплителей чердачного помещения</t>
  </si>
  <si>
    <t>Замена ртутных уличных ламп на светодиодные и натриевые</t>
  </si>
  <si>
    <t>Установка оптико-акустических регуляторов освещения</t>
  </si>
  <si>
    <t>Утепление подвалов с внутренней стороны</t>
  </si>
  <si>
    <t>Утепление чердачных люков</t>
  </si>
  <si>
    <t>Планирование и организация технологического учёта потребления энергии и энергоресурсов;</t>
  </si>
  <si>
    <t>Реализация незатратных организационных мероприятий по энергосбережению;</t>
  </si>
  <si>
    <t>Обучение персонала правилам энергосбережения и рационального использования энергоресурсов;</t>
  </si>
  <si>
    <t>Информационное обеспечение энергосбережения (регламент совещаний, распространения организационной и технической информации)</t>
  </si>
  <si>
    <t>Реализация малозатратной части мероприятий энергосбережения;</t>
  </si>
  <si>
    <t>Бизнес-планирование мероприятий повышения энергоэффективности и технического перевооружения со сроками окупаемости свыше 1 года;</t>
  </si>
  <si>
    <t>Реализация мероприятий повышения энергоэффективности и технического перевооружения со сроками окупаемости свыше одного года;</t>
  </si>
  <si>
    <t>Мониторинг исполнения внутренних регламентов энергопользования;</t>
  </si>
  <si>
    <t>Мониторинг исполнения договоров на поставку энергетических ресурсов;</t>
  </si>
  <si>
    <t>Мониторинг технического состояния приборов учёта потребления энергии и энергоресурсов и системы коммерческих расчетов;</t>
  </si>
  <si>
    <t>Мониторинг исполнения мероприятий энергосбережения и повышения энергоэффективности;</t>
  </si>
  <si>
    <t>Организация финансового и бухгалтерского учёта при реализации мероприятий энергосбережения и повышения энергоэффективности;</t>
  </si>
  <si>
    <t>Материальное и моральное стимулирование участников энергосберегающих мероприятий.</t>
  </si>
  <si>
    <t>Установка узлов учета тепла на предприятии и его объектах ( резко снижает затраты на тепло, окупаемость затрат на установку узла учета 2-6 мес., установка узлов регулирования подачи теплоносителя в теплопунктах снижает расход тепла на 20-30%);</t>
  </si>
  <si>
    <t>Технологически оправданная замена систем объемного нагрева на локальные ИК - системы обогрева (снижает затраты на обогрев помещений в 2-5 раз. Окупаемость 9 –18 мес);</t>
  </si>
  <si>
    <t>Замена традиционных схем обогрева на подогрев полов прокладкой пластиковых труб (снижает издержки на отопление в 1,7 раза. Окупаемость 1-2 года);</t>
  </si>
  <si>
    <t>Установка блочных мини-котельных на удалённых объектах (снижает издержки от 2 до 6 раз, окупаемость 1-1,5 года);</t>
  </si>
  <si>
    <t>Стоимость энергопотребления в текущих ценах, млн. руб.</t>
  </si>
  <si>
    <t>ООО                                       "Комстройсервис"</t>
  </si>
  <si>
    <t>объем энергетических ресурсов, производимых на территории муниципального образования</t>
  </si>
  <si>
    <t>объем внебюджетных средств, используемых для финансирования мероприятий по энергосбережению и повышению энергетической эффективности</t>
  </si>
  <si>
    <t>руб</t>
  </si>
  <si>
    <t>объем финансирования региональной, муниципальной программы по энергосбережению и повышению энергетической эффективности</t>
  </si>
  <si>
    <t>8а</t>
  </si>
  <si>
    <t>объем электрической энергии, потребленной (используемой) на территории муниципального образования за базовый период</t>
  </si>
  <si>
    <t>8б</t>
  </si>
  <si>
    <t xml:space="preserve">     При сохранении существующих тенденций без применения системного подхода доля расходов потребителей на оплату коммунальных ресурсов возрастет  к 2012 году в 2,09 раза по сравнению со средними показателями за 2009 год. В результате реализации Программы темпы роста доли затрат на приобретение энергии значительно замедлятся и составят к 2012 году ______ процента к указанному уровню.</t>
  </si>
  <si>
    <t>Фактическое потребление топливно-энергетических ресурсов</t>
  </si>
  <si>
    <t xml:space="preserve">     При сохранении существующего положения показатели эффективности использования энергии и других видов ресурсов в экономике, социальной сфере и в домохозяйствах на территории муниципального образования будут значительно отставать от сопоставимых показателей развитых стран, следовательно, затраты на оплату энергии в несколько раз превысят аналогичные затраты в экономике развитых стран и регионов. Основным инструментом управления энергосбережениемв соответствии с Законом  от 23 ноября 2009 г. № 261-ФЗ является программно-целевой метод, предусматривающий разработку, принятие и исполнение областных, муниципальных и межмуниципальных целевых программ энергосбережения, а также иных целевых программ.</t>
  </si>
  <si>
    <t xml:space="preserve">     В предстоящий период на территории муниципального образования должны быть выполнены установленные Законом требования в части управления процессом энергосбережения, в том числе:</t>
  </si>
  <si>
    <t>- применение энергосберегающих технологий при проектировании, строительстве, реконструкции и капитальном ремонте объектов капитального строительства;</t>
  </si>
  <si>
    <t>- проведение энергетических обследований;</t>
  </si>
  <si>
    <t>- учет энергетических ресурсов;</t>
  </si>
  <si>
    <t>- ведение энергетических паспортов;</t>
  </si>
  <si>
    <t>- ведение топливно-энергетических балансов;</t>
  </si>
  <si>
    <t>- нормирование потребления энергетических ресурсов.</t>
  </si>
  <si>
    <t xml:space="preserve">     Необходимость решения проблемы энергосбережения программно-целевым методом обусловлена следующими причинами:</t>
  </si>
  <si>
    <t xml:space="preserve">     1. Невозможностью комплексного решения проблемы в требуемые сроки за счет использования действующего рыночного механизма;</t>
  </si>
  <si>
    <t>1.2.</t>
  </si>
  <si>
    <t>1.3.</t>
  </si>
  <si>
    <t>2.1.</t>
  </si>
  <si>
    <t>2.2.</t>
  </si>
  <si>
    <t>2.3.</t>
  </si>
  <si>
    <t>ВСЕГО</t>
  </si>
  <si>
    <t xml:space="preserve">    2.1. Цели Программы</t>
  </si>
  <si>
    <t>Установка электротеплогенераторов на базе ПГУ, ГПС, ГТУ. (снижает издержки предприятия на приобретение электроэнергии, теплоснабжение в 2-4раза. Окупаемость при оптимальной нагрузке 2-3 года);</t>
  </si>
  <si>
    <t>Теплоизоляция наружных теплотрасс (срок окупаемости - 1 отопительный сезон);</t>
  </si>
  <si>
    <t>Снижение температуры обратной сетевой воды (подогрев полов помещений, воздуха, поступающего в помещения);</t>
  </si>
  <si>
    <t>Отбор тепла из промышленных стоков, канализации, технологических сред (установка тепловых насосов, окупаемость 6-12 месяцев);</t>
  </si>
  <si>
    <t>Замена градирен на пароструйные инжекторы (использование тепла пара, жидкостей для отопления или иных производственных нужд окупаемость 6-12 месяцев);</t>
  </si>
  <si>
    <t>Внедрение систем частотного регулирования в приводах электродвигателей в системах вентиляции, на насосных станциях и других объектах с переменной нагрузкой (дает экономию электроэнергии 40-70%, на насосных станциях дополнительно по теплу 20%, по воде 15-20%. Окупаемость 3-18 мес);</t>
  </si>
  <si>
    <t>Оптимизация нагрузки низковольтных трансформаторов(до 10% снижения потерь;</t>
  </si>
  <si>
    <t>Автоматизация управлением вентсистем - снижение потребления 10-15% при окупаемости 5 мес;</t>
  </si>
  <si>
    <t xml:space="preserve">     Для этого в предстоящий период необходимо:
- принятие программ или среднесрочных (на 2-3 года) планов по повышению показателей энергетической эффективности при производстве, передаче и потреблении топливно-энергетических ресурсов на предприятиях и в организациях на территории муниципального образования;
- создание муниципальной нормативной базы и методического обеспечения энергосбережения, в том числе:
- разработка и принятие системы муниципальных нормативных правовых актов, стимулирующих энергосбережение;
- разработка, утверждение и внедрение примерных форм договоров на поставку топливно-энергетических и коммунальных ресурсов, направленных на стимулирование энергосбережения;
</t>
  </si>
  <si>
    <t>Очистка 2-х котлов и 2-х теплообменников от накипи</t>
  </si>
  <si>
    <t>тыс. м3</t>
  </si>
  <si>
    <t xml:space="preserve">ИТОГО </t>
  </si>
  <si>
    <t>Показатели снижения объёмов потребления в 2011</t>
  </si>
  <si>
    <t xml:space="preserve">     Муниципальный заказчик Программы  направляет координатору Программы:
- информацию о реализации программных мероприятий по формам, установленным координатором Программы;
- ежегодные доклады о ходе реализации программных мероприятий и эффективности использования финансовых средств. 
</t>
  </si>
  <si>
    <t xml:space="preserve">     Ежегодные доклады должны содержать:
- сведения о результатах реализации программных мероприятий в отрасли за отчетный год;
- данные о целевом использовании и объемах средств, привлеченных из бюджетов всех уровней и внебюджетных источников;
- сведения о соответствии фактических показателей реализации Программы (подпрограммы) утвержденным показателям;
- информацию о ходе и полноте выполнения программных мероприятий;
</t>
  </si>
  <si>
    <t>количество работников бюджетных учреждений</t>
  </si>
  <si>
    <t>чел</t>
  </si>
  <si>
    <t>19, 21</t>
  </si>
  <si>
    <t>объем воды потребляемой бюджетными учреждениями, расчеты за которую осуществляются с использованием приборов учета базовый период</t>
  </si>
  <si>
    <t>20, 21</t>
  </si>
  <si>
    <t>объем воды потребляемой бюджетными учреждениями, расчеты за которую осуществляются с применением расчетных способов базовый период</t>
  </si>
  <si>
    <t>19, 20, 24, 25</t>
  </si>
  <si>
    <t>количество работников бюджетных учреждений базовый период</t>
  </si>
  <si>
    <t>22, 24, 26, 27</t>
  </si>
  <si>
    <t xml:space="preserve">объем электрической энергии на обеспечение бюджетных учреждений, расчеты за которую осуществляются с использованием приборов учета </t>
  </si>
  <si>
    <t>23, 25, 26, 27</t>
  </si>
  <si>
    <t xml:space="preserve">объем электрической энергии на обеспечение бюджетных учреждений, расчеты за которую осуществляются с применением расчетных способов </t>
  </si>
  <si>
    <t>24, 26</t>
  </si>
  <si>
    <t>объем электрической энергии на обеспечение бюджетных учреждений, расчеты за которую осуществляются с использованием приборов учета, за базовый период</t>
  </si>
  <si>
    <t>25, 26</t>
  </si>
  <si>
    <t>объем электрической энергии на обеспечение бюджетных учреждений, расчеты за которую осуществляются с применением расчетных способов, за базовый период</t>
  </si>
  <si>
    <t>объем природного газа, потребляемого (используемого) бюджетными учреждениями, расчеты за который осуществляются с использованием приборов учета</t>
  </si>
  <si>
    <t>удельный расход топлива на выработку тепловой энергии</t>
  </si>
  <si>
    <t>т.у.т./Гкалл</t>
  </si>
  <si>
    <t>удельный расход топлива на выработку тепловой энергии, базовый период</t>
  </si>
  <si>
    <t>фактический объем потерь электрической энергии при ее передаче по распределительным сетям</t>
  </si>
  <si>
    <t>фактический объем потерь электрической энергии при ее передаче по распределительным сетям  за базовый период</t>
  </si>
  <si>
    <t>фактический объем потерь тепловой энергии при ее передаче</t>
  </si>
  <si>
    <t>фактический объем потерь тепловой энергии при ее передаче базовый период</t>
  </si>
  <si>
    <t xml:space="preserve">    Координатор Программы ежегодно, до 01 марта текущего года уточняет с муниципальным заказчиком и участниками Программы перечень и сроки выполнения программных мероприятий, объемы и источники финансирования на следующий год и представляет в установленном порядке эти сведения в соответствующий государственный орган исполнительной власти области.</t>
  </si>
  <si>
    <t xml:space="preserve">    Контроль за ходом выполнения программных мероприятий производится координатором Программы по указанным в паспорте Программы показателям и индикаторам, позволяющим оценить ход ее реализации.</t>
  </si>
  <si>
    <t>расходы бюджета муниципального образования на предоставление социальной поддержки гражданам по оплате жилого помещения и коммунальных услуг.</t>
  </si>
  <si>
    <t>количество жителей муниципального образования.</t>
  </si>
  <si>
    <t>МОУ ООШ с.Ореховка</t>
  </si>
  <si>
    <t>МОУ СОШ с.Калиновка</t>
  </si>
  <si>
    <t>МОУ СОШ п.Кубра</t>
  </si>
  <si>
    <t>МОУ СОШ с.М-Карагужа</t>
  </si>
  <si>
    <t>МДОУ детский сад №1 "Алёнушка"р.п.Радищево</t>
  </si>
  <si>
    <t>детский сад №4 р.п.Радищево</t>
  </si>
  <si>
    <t>МДОУ детский сад с.Дмитриевка</t>
  </si>
  <si>
    <t>МДОУ детский сад п.Октябрьский</t>
  </si>
  <si>
    <t>МДОУ детский сад с.Н-Дмитриевка</t>
  </si>
  <si>
    <t>МУЗ "Радищевская ЦРБ"</t>
  </si>
  <si>
    <t>МУК "Районный дом культуры"</t>
  </si>
  <si>
    <t xml:space="preserve">Администрация МО "Радищевский  район" </t>
  </si>
  <si>
    <t>Администрация МО Радищевское городское поселение</t>
  </si>
  <si>
    <t xml:space="preserve"> - проведению энергетических обследований, составлению энергетических паспортов (в соответствии с утверждёнными Правительством РФ требованиями) во всех органах местного самоуправления, муниципальных учреждениях, муниципальных унитарных предприятиях;
- проведению энергосберегающих мероприятий (проведение энергетических обследований, составление энергетических паспортов, обеспечение приборами учета коммунальных ресурсов, устройствами регулирования потребления тепловой энергии, утепление фасадов) при капитальном ремонте многоквартирных жилых домов, осуществляемом с участием бюджетных средств, в том числе с использованием средств выделяемых в соответствии с Федеральным законом №185-ФЗ.
</t>
  </si>
  <si>
    <t xml:space="preserve">субсидии на приобретение топлива  организациям коммунального комплекса субъектом Российской Федерации, муниципального образования </t>
  </si>
  <si>
    <t>расходы организаций коммунального комплекса на приобретение топлива</t>
  </si>
  <si>
    <t>субсидии на приобретение топлива  организациям коммунального комплекса субъектом Российской Федерации, муниципального образования базовый период</t>
  </si>
  <si>
    <t>расходы организаций коммунального комплекса на приобретение топлива базовый период</t>
  </si>
  <si>
    <t>количество бюджетных учреждений, финансируемых за счет бюджета муниципального образования в отношении которых проведено обязательное энергетическое обследование</t>
  </si>
  <si>
    <t>ед</t>
  </si>
  <si>
    <t>количество бюджетных учреждений, финансируемых за счет бюджета муниципального образования</t>
  </si>
  <si>
    <t>количество энергосервисных договоров (контрактов), заключенных государственными, муниципальными заказчиками</t>
  </si>
  <si>
    <t>Администрация муниципального образования "Радищевский район".</t>
  </si>
  <si>
    <t>Основными целями Программы являются  повышение энергетической эффективности при производстве, передаче и потреблении энергетических ресурсов в муниципальном образовании "Радищевский район" за счет снижения в 2010 году удельных показателей энергоемкости и энергопотребления предприятий и организаций на 1,5 процентов, создание условий для перевода экономики и бюджетной сферы муниципального образования на энергосберегающий путь развития.</t>
  </si>
  <si>
    <r>
      <t>местного бюджета:  –</t>
    </r>
    <r>
      <rPr>
        <b/>
        <sz val="12"/>
        <color indexed="8"/>
        <rFont val="Times New Roman"/>
        <family val="1"/>
      </rPr>
      <t xml:space="preserve"> 4384 </t>
    </r>
    <r>
      <rPr>
        <sz val="12"/>
        <color indexed="8"/>
        <rFont val="Times New Roman"/>
        <family val="1"/>
      </rPr>
      <t>тыс. рублей всего, в том числе:</t>
    </r>
  </si>
  <si>
    <r>
      <t>2010 г. – 624,2</t>
    </r>
    <r>
      <rPr>
        <b/>
        <sz val="12"/>
        <color indexed="8"/>
        <rFont val="Times New Roman"/>
        <family val="1"/>
      </rPr>
      <t xml:space="preserve"> </t>
    </r>
    <r>
      <rPr>
        <sz val="12"/>
        <color indexed="8"/>
        <rFont val="Times New Roman"/>
        <family val="1"/>
      </rPr>
      <t>тыс. руб., 2011 г. – 1581,3 тыс. руб.,2012г.-2178,5тыс.руб.</t>
    </r>
  </si>
  <si>
    <r>
      <t xml:space="preserve">     Объемы и доли потребления основных видов топливно-энергетических ресурсов (ТЭР) на территории  муниципального образования "Радищевский  район" в структурном разрезе выглядят следующим образом </t>
    </r>
    <r>
      <rPr>
        <b/>
        <sz val="12"/>
        <color indexed="8"/>
        <rFont val="Times New Roman"/>
        <family val="1"/>
      </rPr>
      <t>(Приложение № 1).</t>
    </r>
  </si>
  <si>
    <t>34</t>
  </si>
  <si>
    <t xml:space="preserve">     Основными целями Программы  являются  повышение энергетической эффективности при производстве, передаче и потреблении энергетических ресурсов в муниципальном образованиии "Радищевский район" за счет снижения в 2010 году удельных показателей энергоемкости и энергопотребления предприятий и организаций на 1,5 процентов, создание условий для перевода экономики и бюджетной сферы муниципального образования на энергосберегающий путь развития.
</t>
  </si>
  <si>
    <t>ООО "Комстройсервис"</t>
  </si>
  <si>
    <t xml:space="preserve">     Достижение поставленной цели не решает в полной мере проблему высокой энергоемкости бюджетной сферы и экономики муниципального образования, но позволяет выполнить первый этап решения данной проблемы: создать к 2011 году условия для перевода экономики и бюджетной сферы муниципального образования на энергосберегающий путь развития и значительно снизить негативные последствия роста тарифов на основные виды топливно-энергетических ресурсов.</t>
  </si>
  <si>
    <t>3. Сроки реализации Программы</t>
  </si>
  <si>
    <t>МУНИЦИПАЛЬНОГО ОБРАЗОВАНИЯ "Радищевский район"</t>
  </si>
  <si>
    <t>р.п.Радищево-2010год.</t>
  </si>
  <si>
    <t>Муниципальная целевая программа «Энергосбережение на территории муниципального образования "Радищевский район"на 2010-2012 годы» (далее – Программа)</t>
  </si>
  <si>
    <t>МУ управление образования администрации МО "Радищевский район"</t>
  </si>
  <si>
    <t>муниципальном образовании «Радищевкий район»  на 2010-2012 гг.</t>
  </si>
  <si>
    <t>МОУ СОШ  № 1 р.п.Радищево</t>
  </si>
  <si>
    <t>МОУ СОШ № 2 р.п.Радищево</t>
  </si>
  <si>
    <t>МОУ СОШ с.Дмитриевка</t>
  </si>
  <si>
    <t>МОУ СОШ с.В-Маза</t>
  </si>
  <si>
    <t>МОУ НОШ с.Н-Маза</t>
  </si>
  <si>
    <t>МОУ СОШ с.Н-Дмитриевка</t>
  </si>
  <si>
    <t>объем производства энергетических ресурсов с использованием возобновляемых источников энергии и (или) вторичных энергетических ресурсов</t>
  </si>
  <si>
    <t>т.у.т.</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</si>
</sst>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
    <numFmt numFmtId="186" formatCode="#,##0.000"/>
    <numFmt numFmtId="187" formatCode="0.0000"/>
    <numFmt numFmtId="188" formatCode="0.00000"/>
    <numFmt numFmtId="189" formatCode="0.0"/>
    <numFmt numFmtId="190" formatCode="0.000000"/>
    <numFmt numFmtId="191" formatCode="#,##0.0000"/>
    <numFmt numFmtId="192" formatCode="_-* #,##0.00\ _р_._-;\-* #,##0.00\ _р_._-;_-* &quot;-&quot;??\ _р_._-;_-@_-"/>
    <numFmt numFmtId="193" formatCode="_(* #,##0.0_);_(* \(#,##0.0\);_(* &quot;-&quot;??_);_(@_)"/>
  </numFmts>
  <fonts count="42">
    <font>
      <sz val="10"/>
      <name val="Arial"/>
      <family val="0"/>
    </font>
    <font>
      <sz val="12"/>
      <color indexed="8"/>
      <name val="Times New Roman"/>
      <family val="1"/>
    </font>
    <font>
      <b/>
      <sz val="12"/>
      <color indexed="8"/>
      <name val="Times New Roman"/>
      <family val="1"/>
    </font>
    <font>
      <sz val="12"/>
      <color indexed="8"/>
      <name val="Calibri"/>
      <family val="2"/>
    </font>
    <font>
      <sz val="11"/>
      <color indexed="8"/>
      <name val="Times New Roman"/>
      <family val="1"/>
    </font>
    <font>
      <sz val="12"/>
      <name val="Times New Roman"/>
      <family val="1"/>
    </font>
    <font>
      <u val="single"/>
      <sz val="11"/>
      <color indexed="12"/>
      <name val="Calibri"/>
      <family val="2"/>
    </font>
    <font>
      <u val="single"/>
      <sz val="11"/>
      <color indexed="20"/>
      <name val="Calibri"/>
      <family val="2"/>
    </font>
    <font>
      <b/>
      <sz val="18"/>
      <color indexed="8"/>
      <name val="Calibri"/>
      <family val="0"/>
    </font>
    <font>
      <sz val="10"/>
      <color indexed="8"/>
      <name val="Calibri"/>
      <family val="0"/>
    </font>
    <font>
      <sz val="10.5"/>
      <color indexed="8"/>
      <name val="Calibri"/>
      <family val="0"/>
    </font>
    <font>
      <sz val="14"/>
      <color indexed="8"/>
      <name val="Times New Roman"/>
      <family val="1"/>
    </font>
    <font>
      <b/>
      <sz val="14"/>
      <color indexed="8"/>
      <name val="Times New Roman"/>
      <family val="1"/>
    </font>
    <font>
      <sz val="8"/>
      <name val="Arial"/>
      <family val="0"/>
    </font>
    <font>
      <sz val="10"/>
      <name val="Times New Roman"/>
      <family val="1"/>
    </font>
    <font>
      <sz val="11"/>
      <name val="Times New Roman"/>
      <family val="1"/>
    </font>
    <font>
      <sz val="10"/>
      <name val="Arial Cyr"/>
      <family val="0"/>
    </font>
    <font>
      <sz val="8"/>
      <name val="Times New Roman"/>
      <family val="1"/>
    </font>
    <font>
      <b/>
      <sz val="11"/>
      <name val="Times New Roman"/>
      <family val="1"/>
    </font>
    <font>
      <b/>
      <sz val="12"/>
      <name val="Times New Roman"/>
      <family val="1"/>
    </font>
    <font>
      <b/>
      <sz val="10"/>
      <name val="Arial"/>
      <family val="2"/>
    </font>
    <font>
      <b/>
      <sz val="8"/>
      <name val="Arial"/>
      <family val="2"/>
    </font>
    <font>
      <b/>
      <sz val="10"/>
      <name val="Times New Roman"/>
      <family val="1"/>
    </font>
    <font>
      <b/>
      <i/>
      <sz val="11"/>
      <name val="Times New Roman"/>
      <family val="1"/>
    </font>
    <font>
      <b/>
      <i/>
      <sz val="12"/>
      <name val="Times New Roman"/>
      <family val="1"/>
    </font>
    <font>
      <b/>
      <i/>
      <sz val="8"/>
      <name val="Arial"/>
      <family val="2"/>
    </font>
    <font>
      <i/>
      <sz val="10"/>
      <name val="Times New Roman"/>
      <family val="1"/>
    </font>
    <font>
      <sz val="12"/>
      <name val="Times New Roman Cyr"/>
      <family val="0"/>
    </font>
    <font>
      <sz val="11"/>
      <name val="Times New Roman Cyr"/>
      <family val="0"/>
    </font>
    <font>
      <b/>
      <sz val="12"/>
      <name val="Times New Roman Cyr"/>
      <family val="0"/>
    </font>
    <font>
      <b/>
      <i/>
      <sz val="14"/>
      <name val="Times New Roman"/>
      <family val="1"/>
    </font>
    <font>
      <sz val="9"/>
      <name val="Times New Roman"/>
      <family val="1"/>
    </font>
    <font>
      <b/>
      <sz val="10"/>
      <name val="Times New Roman Cyr"/>
      <family val="0"/>
    </font>
    <font>
      <i/>
      <sz val="11"/>
      <name val="Times New Roman"/>
      <family val="1"/>
    </font>
    <font>
      <sz val="11"/>
      <name val="Calibri"/>
      <family val="2"/>
    </font>
    <font>
      <sz val="11"/>
      <name val="Arial"/>
      <family val="0"/>
    </font>
    <font>
      <sz val="12"/>
      <name val="Arial"/>
      <family val="0"/>
    </font>
    <font>
      <sz val="7"/>
      <name val="Times New Roman"/>
      <family val="1"/>
    </font>
    <font>
      <b/>
      <i/>
      <sz val="10"/>
      <name val="Times New Roman"/>
      <family val="1"/>
    </font>
    <font>
      <b/>
      <sz val="7"/>
      <name val="Times New Roman"/>
      <family val="1"/>
    </font>
    <font>
      <sz val="10"/>
      <name val="Calibri"/>
      <family val="2"/>
    </font>
    <font>
      <b/>
      <sz val="14"/>
      <name val="Times New Roman"/>
      <family val="1"/>
    </font>
  </fonts>
  <fills count="11">
    <fill>
      <patternFill/>
    </fill>
    <fill>
      <patternFill patternType="gray125"/>
    </fill>
    <fill>
      <patternFill patternType="solid">
        <fgColor indexed="13"/>
        <bgColor indexed="64"/>
      </patternFill>
    </fill>
    <fill>
      <patternFill patternType="solid">
        <fgColor indexed="14"/>
        <bgColor indexed="64"/>
      </patternFill>
    </fill>
    <fill>
      <patternFill patternType="solid">
        <fgColor indexed="42"/>
        <bgColor indexed="64"/>
      </patternFill>
    </fill>
    <fill>
      <patternFill patternType="solid">
        <fgColor indexed="15"/>
        <bgColor indexed="64"/>
      </patternFill>
    </fill>
    <fill>
      <patternFill patternType="solid">
        <fgColor indexed="47"/>
        <bgColor indexed="64"/>
      </patternFill>
    </fill>
    <fill>
      <patternFill patternType="solid">
        <fgColor indexed="31"/>
        <bgColor indexed="64"/>
      </patternFill>
    </fill>
    <fill>
      <patternFill patternType="solid">
        <fgColor indexed="22"/>
        <bgColor indexed="64"/>
      </patternFill>
    </fill>
    <fill>
      <patternFill patternType="solid">
        <fgColor indexed="55"/>
        <bgColor indexed="64"/>
      </patternFill>
    </fill>
    <fill>
      <patternFill patternType="solid">
        <fgColor indexed="11"/>
        <bgColor indexed="64"/>
      </patternFill>
    </fill>
  </fills>
  <borders count="16">
    <border>
      <left/>
      <right/>
      <top/>
      <bottom/>
      <diagonal/>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0" fontId="16" fillId="0" borderId="0">
      <alignment/>
      <protection/>
    </xf>
    <xf numFmtId="0" fontId="7"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98">
    <xf numFmtId="0" fontId="0" fillId="0" borderId="0" xfId="0" applyAlignment="1">
      <alignment/>
    </xf>
    <xf numFmtId="49" fontId="1" fillId="0" borderId="0" xfId="0" applyNumberFormat="1" applyFont="1" applyAlignment="1">
      <alignment vertical="top"/>
    </xf>
    <xf numFmtId="49" fontId="1" fillId="0" borderId="0" xfId="0" applyNumberFormat="1" applyFont="1" applyAlignment="1">
      <alignment vertical="top" wrapText="1"/>
    </xf>
    <xf numFmtId="49" fontId="3" fillId="0" borderId="0" xfId="0" applyNumberFormat="1" applyFont="1" applyAlignment="1">
      <alignment vertical="top"/>
    </xf>
    <xf numFmtId="49" fontId="1" fillId="0" borderId="0" xfId="0" applyNumberFormat="1" applyFont="1" applyAlignment="1">
      <alignment horizontal="center" vertical="top"/>
    </xf>
    <xf numFmtId="49" fontId="1" fillId="0" borderId="0" xfId="0" applyNumberFormat="1" applyFont="1" applyBorder="1" applyAlignment="1">
      <alignment vertical="top" wrapText="1"/>
    </xf>
    <xf numFmtId="11" fontId="1" fillId="0" borderId="0" xfId="0" applyNumberFormat="1" applyFont="1" applyBorder="1" applyAlignment="1">
      <alignment horizontal="justify" vertical="top" wrapText="1"/>
    </xf>
    <xf numFmtId="11" fontId="1" fillId="0" borderId="0" xfId="0" applyNumberFormat="1" applyFont="1" applyAlignment="1">
      <alignment horizontal="justify" vertical="top" wrapText="1"/>
    </xf>
    <xf numFmtId="49" fontId="4" fillId="0" borderId="1" xfId="0" applyNumberFormat="1" applyFont="1" applyBorder="1" applyAlignment="1">
      <alignment horizontal="left" vertical="top" wrapText="1"/>
    </xf>
    <xf numFmtId="49" fontId="4" fillId="0" borderId="1" xfId="0" applyNumberFormat="1" applyFont="1" applyBorder="1" applyAlignment="1">
      <alignment vertical="top"/>
    </xf>
    <xf numFmtId="49" fontId="4" fillId="2" borderId="2" xfId="0" applyNumberFormat="1" applyFont="1" applyFill="1" applyBorder="1" applyAlignment="1">
      <alignment horizontal="center" vertical="center"/>
    </xf>
    <xf numFmtId="0" fontId="19" fillId="0" borderId="2" xfId="0" applyFont="1" applyFill="1" applyBorder="1" applyAlignment="1">
      <alignment horizontal="center" vertical="center" wrapText="1"/>
    </xf>
    <xf numFmtId="0" fontId="4" fillId="0" borderId="0" xfId="0" applyFont="1" applyAlignment="1" applyProtection="1">
      <alignment/>
      <protection locked="0"/>
    </xf>
    <xf numFmtId="0" fontId="4" fillId="0" borderId="0" xfId="0" applyFont="1" applyAlignment="1" applyProtection="1">
      <alignment horizontal="center"/>
      <protection locked="0"/>
    </xf>
    <xf numFmtId="0" fontId="12" fillId="0" borderId="2"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2" xfId="0" applyFont="1" applyBorder="1" applyAlignment="1" applyProtection="1">
      <alignment horizontal="justify" vertical="center" wrapText="1"/>
      <protection locked="0"/>
    </xf>
    <xf numFmtId="4" fontId="11" fillId="3" borderId="2" xfId="0" applyNumberFormat="1" applyFont="1" applyFill="1" applyBorder="1" applyAlignment="1" applyProtection="1">
      <alignment horizontal="center" vertical="center" wrapText="1"/>
      <protection locked="0"/>
    </xf>
    <xf numFmtId="185" fontId="11" fillId="2" borderId="2" xfId="0" applyNumberFormat="1" applyFont="1" applyFill="1" applyBorder="1" applyAlignment="1" applyProtection="1">
      <alignment horizontal="center" vertical="center" wrapText="1"/>
      <protection locked="0"/>
    </xf>
    <xf numFmtId="186" fontId="11" fillId="2" borderId="2" xfId="0" applyNumberFormat="1" applyFont="1" applyFill="1" applyBorder="1" applyAlignment="1" applyProtection="1">
      <alignment horizontal="center" vertical="center" wrapText="1"/>
      <protection locked="0"/>
    </xf>
    <xf numFmtId="184" fontId="11" fillId="2" borderId="2" xfId="0" applyNumberFormat="1" applyFont="1" applyFill="1" applyBorder="1" applyAlignment="1" applyProtection="1">
      <alignment horizontal="center" vertical="center" wrapText="1"/>
      <protection locked="0"/>
    </xf>
    <xf numFmtId="185" fontId="12" fillId="0" borderId="2" xfId="0" applyNumberFormat="1" applyFont="1" applyBorder="1" applyAlignment="1" applyProtection="1">
      <alignment horizontal="center" vertical="center" wrapText="1"/>
      <protection/>
    </xf>
    <xf numFmtId="2" fontId="11" fillId="2" borderId="2" xfId="0" applyNumberFormat="1" applyFont="1" applyFill="1" applyBorder="1" applyAlignment="1" applyProtection="1">
      <alignment horizontal="center" vertical="center" wrapText="1"/>
      <protection locked="0"/>
    </xf>
    <xf numFmtId="189" fontId="11" fillId="2" borderId="2" xfId="0" applyNumberFormat="1" applyFont="1" applyFill="1" applyBorder="1" applyAlignment="1" applyProtection="1">
      <alignment horizontal="center" vertical="center" wrapText="1"/>
      <protection locked="0"/>
    </xf>
    <xf numFmtId="0" fontId="11" fillId="0" borderId="2" xfId="0" applyFont="1" applyBorder="1" applyAlignment="1" applyProtection="1">
      <alignment horizontal="left" vertical="center" wrapText="1"/>
      <protection locked="0"/>
    </xf>
    <xf numFmtId="189" fontId="12" fillId="0" borderId="2" xfId="0" applyNumberFormat="1"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4" fontId="12" fillId="0" borderId="0" xfId="0" applyNumberFormat="1" applyFont="1" applyBorder="1" applyAlignment="1" applyProtection="1">
      <alignment horizontal="center" vertical="center" wrapText="1"/>
      <protection/>
    </xf>
    <xf numFmtId="0" fontId="12" fillId="0" borderId="2" xfId="0" applyFont="1" applyBorder="1" applyAlignment="1" applyProtection="1">
      <alignment horizontal="center" vertical="center" wrapText="1"/>
      <protection/>
    </xf>
    <xf numFmtId="0" fontId="11" fillId="0" borderId="2" xfId="0" applyFont="1" applyBorder="1" applyAlignment="1" applyProtection="1">
      <alignment horizontal="center" vertical="center" wrapText="1"/>
      <protection/>
    </xf>
    <xf numFmtId="0" fontId="11" fillId="0" borderId="2" xfId="0" applyFont="1" applyBorder="1" applyAlignment="1" applyProtection="1">
      <alignment horizontal="left" vertical="center" wrapText="1"/>
      <protection/>
    </xf>
    <xf numFmtId="1" fontId="18" fillId="0" borderId="2" xfId="0" applyNumberFormat="1" applyFont="1" applyFill="1" applyBorder="1" applyAlignment="1">
      <alignment horizontal="center" vertical="center" wrapText="1"/>
    </xf>
    <xf numFmtId="189" fontId="11" fillId="0" borderId="2" xfId="0" applyNumberFormat="1" applyFont="1" applyBorder="1" applyAlignment="1" applyProtection="1">
      <alignment horizontal="center" vertical="center" wrapText="1"/>
      <protection/>
    </xf>
    <xf numFmtId="184" fontId="11" fillId="0" borderId="2" xfId="0" applyNumberFormat="1" applyFont="1" applyFill="1" applyBorder="1" applyAlignment="1" applyProtection="1">
      <alignment horizontal="center" vertical="center" wrapText="1"/>
      <protection locked="0"/>
    </xf>
    <xf numFmtId="189" fontId="12" fillId="0" borderId="2" xfId="0" applyNumberFormat="1" applyFont="1" applyBorder="1" applyAlignment="1" applyProtection="1">
      <alignment horizontal="center" vertical="center" wrapText="1"/>
      <protection/>
    </xf>
    <xf numFmtId="2" fontId="11" fillId="0" borderId="2" xfId="0" applyNumberFormat="1" applyFont="1" applyFill="1" applyBorder="1" applyAlignment="1" applyProtection="1">
      <alignment horizontal="center" vertical="center" wrapText="1"/>
      <protection locked="0"/>
    </xf>
    <xf numFmtId="189" fontId="11" fillId="0" borderId="2" xfId="0" applyNumberFormat="1" applyFont="1" applyFill="1" applyBorder="1" applyAlignment="1" applyProtection="1">
      <alignment horizontal="center" vertical="center" wrapText="1"/>
      <protection locked="0"/>
    </xf>
    <xf numFmtId="0" fontId="11" fillId="0" borderId="2" xfId="0" applyFont="1" applyBorder="1" applyAlignment="1" applyProtection="1">
      <alignment vertical="center" wrapText="1"/>
      <protection/>
    </xf>
    <xf numFmtId="0" fontId="2" fillId="0" borderId="2" xfId="0" applyFont="1" applyBorder="1" applyAlignment="1" applyProtection="1">
      <alignment horizontal="center" vertical="center" wrapText="1"/>
      <protection/>
    </xf>
    <xf numFmtId="0" fontId="11" fillId="0" borderId="2" xfId="0" applyFont="1" applyBorder="1" applyAlignment="1" applyProtection="1">
      <alignment horizontal="justify" vertical="center" wrapText="1"/>
      <protection/>
    </xf>
    <xf numFmtId="185" fontId="11" fillId="0" borderId="2" xfId="0" applyNumberFormat="1" applyFont="1" applyBorder="1" applyAlignment="1" applyProtection="1">
      <alignment horizontal="center" vertical="center" wrapText="1"/>
      <protection/>
    </xf>
    <xf numFmtId="4" fontId="11" fillId="0" borderId="2" xfId="0" applyNumberFormat="1" applyFont="1" applyBorder="1" applyAlignment="1" applyProtection="1">
      <alignment horizontal="center" vertical="center" wrapText="1"/>
      <protection/>
    </xf>
    <xf numFmtId="0" fontId="11" fillId="0" borderId="0" xfId="0" applyFont="1" applyAlignment="1" applyProtection="1">
      <alignment/>
      <protection locked="0"/>
    </xf>
    <xf numFmtId="0" fontId="12" fillId="0" borderId="2" xfId="0" applyFont="1" applyBorder="1" applyAlignment="1" applyProtection="1">
      <alignment horizontal="center"/>
      <protection/>
    </xf>
    <xf numFmtId="0" fontId="11" fillId="0" borderId="2" xfId="0" applyFont="1" applyBorder="1" applyAlignment="1" applyProtection="1">
      <alignment horizontal="center" vertical="center"/>
      <protection/>
    </xf>
    <xf numFmtId="0" fontId="12" fillId="0" borderId="2" xfId="0" applyFont="1" applyBorder="1" applyAlignment="1" applyProtection="1">
      <alignment horizontal="center" vertical="center"/>
      <protection/>
    </xf>
    <xf numFmtId="186" fontId="11" fillId="0" borderId="2" xfId="0" applyNumberFormat="1" applyFont="1" applyBorder="1" applyAlignment="1" applyProtection="1">
      <alignment horizontal="center" vertical="center"/>
      <protection/>
    </xf>
    <xf numFmtId="1" fontId="11" fillId="0" borderId="2" xfId="0" applyNumberFormat="1" applyFont="1" applyBorder="1" applyAlignment="1" applyProtection="1">
      <alignment horizontal="center" vertical="center"/>
      <protection/>
    </xf>
    <xf numFmtId="184" fontId="11" fillId="0" borderId="2" xfId="0" applyNumberFormat="1" applyFont="1" applyBorder="1" applyAlignment="1" applyProtection="1">
      <alignment horizontal="center" vertical="center"/>
      <protection/>
    </xf>
    <xf numFmtId="189" fontId="12" fillId="0" borderId="2" xfId="0" applyNumberFormat="1" applyFont="1" applyBorder="1" applyAlignment="1" applyProtection="1">
      <alignment horizontal="center"/>
      <protection/>
    </xf>
    <xf numFmtId="0" fontId="12" fillId="0" borderId="2" xfId="0" applyFont="1" applyFill="1" applyBorder="1" applyAlignment="1" applyProtection="1">
      <alignment horizontal="center" vertical="center" wrapText="1"/>
      <protection/>
    </xf>
    <xf numFmtId="186" fontId="12" fillId="0" borderId="2" xfId="0" applyNumberFormat="1" applyFont="1" applyBorder="1" applyAlignment="1" applyProtection="1">
      <alignment horizontal="center"/>
      <protection/>
    </xf>
    <xf numFmtId="3" fontId="12" fillId="0" borderId="2" xfId="0" applyNumberFormat="1" applyFont="1" applyBorder="1" applyAlignment="1" applyProtection="1">
      <alignment horizontal="center"/>
      <protection/>
    </xf>
    <xf numFmtId="184" fontId="12" fillId="0" borderId="2" xfId="0" applyNumberFormat="1" applyFont="1" applyBorder="1" applyAlignment="1" applyProtection="1">
      <alignment horizontal="center"/>
      <protection/>
    </xf>
    <xf numFmtId="0" fontId="11" fillId="0" borderId="0" xfId="0" applyFont="1" applyAlignment="1" applyProtection="1">
      <alignment/>
      <protection/>
    </xf>
    <xf numFmtId="0" fontId="11" fillId="0" borderId="2" xfId="0" applyFont="1" applyBorder="1" applyAlignment="1" applyProtection="1">
      <alignment horizontal="center"/>
      <protection/>
    </xf>
    <xf numFmtId="185" fontId="12" fillId="0" borderId="2" xfId="0" applyNumberFormat="1" applyFont="1" applyBorder="1" applyAlignment="1" applyProtection="1">
      <alignment horizontal="center"/>
      <protection/>
    </xf>
    <xf numFmtId="3" fontId="12" fillId="0" borderId="0" xfId="0" applyNumberFormat="1" applyFont="1" applyBorder="1" applyAlignment="1" applyProtection="1">
      <alignment horizontal="center"/>
      <protection/>
    </xf>
    <xf numFmtId="186" fontId="12" fillId="0" borderId="0" xfId="0" applyNumberFormat="1" applyFont="1" applyBorder="1" applyAlignment="1" applyProtection="1">
      <alignment horizontal="center"/>
      <protection/>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3"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4" borderId="5" xfId="0" applyFont="1" applyFill="1" applyBorder="1" applyAlignment="1">
      <alignment wrapText="1"/>
    </xf>
    <xf numFmtId="0" fontId="5" fillId="0" borderId="2" xfId="0" applyFont="1" applyBorder="1" applyAlignment="1">
      <alignment horizontal="center" vertical="center"/>
    </xf>
    <xf numFmtId="0" fontId="5" fillId="4" borderId="6" xfId="0" applyFont="1" applyFill="1" applyBorder="1" applyAlignment="1">
      <alignment wrapText="1"/>
    </xf>
    <xf numFmtId="0" fontId="5" fillId="5" borderId="5" xfId="0" applyFont="1" applyFill="1" applyBorder="1" applyAlignment="1">
      <alignment horizontal="center" vertical="center"/>
    </xf>
    <xf numFmtId="0" fontId="5" fillId="6" borderId="6" xfId="0" applyFont="1" applyFill="1" applyBorder="1" applyAlignment="1">
      <alignment horizontal="justify" wrapText="1"/>
    </xf>
    <xf numFmtId="0" fontId="5" fillId="6" borderId="6" xfId="0" applyFont="1" applyFill="1" applyBorder="1" applyAlignment="1">
      <alignment wrapText="1"/>
    </xf>
    <xf numFmtId="0" fontId="5" fillId="0" borderId="5" xfId="0" applyFont="1" applyBorder="1" applyAlignment="1">
      <alignment horizontal="center" vertical="center"/>
    </xf>
    <xf numFmtId="0" fontId="5" fillId="7" borderId="6" xfId="0" applyFont="1" applyFill="1" applyBorder="1" applyAlignment="1">
      <alignment horizontal="justify" vertical="top" wrapText="1"/>
    </xf>
    <xf numFmtId="0" fontId="5" fillId="7" borderId="6" xfId="0" applyFont="1" applyFill="1" applyBorder="1" applyAlignment="1">
      <alignment wrapText="1"/>
    </xf>
    <xf numFmtId="0" fontId="5" fillId="2" borderId="6" xfId="0" applyFont="1" applyFill="1" applyBorder="1" applyAlignment="1">
      <alignment wrapText="1"/>
    </xf>
    <xf numFmtId="0" fontId="5" fillId="8" borderId="6" xfId="0" applyFont="1" applyFill="1" applyBorder="1" applyAlignment="1">
      <alignment horizontal="justify"/>
    </xf>
    <xf numFmtId="0" fontId="5" fillId="8" borderId="6" xfId="0" applyFont="1" applyFill="1" applyBorder="1" applyAlignment="1">
      <alignment wrapText="1"/>
    </xf>
    <xf numFmtId="0" fontId="5" fillId="4" borderId="6" xfId="0" applyFont="1" applyFill="1" applyBorder="1" applyAlignment="1">
      <alignment horizontal="justify"/>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7" borderId="6" xfId="0" applyFont="1" applyFill="1" applyBorder="1" applyAlignment="1">
      <alignment horizontal="justify" wrapText="1"/>
    </xf>
    <xf numFmtId="2" fontId="5" fillId="0" borderId="5" xfId="0" applyNumberFormat="1" applyFont="1" applyFill="1" applyBorder="1" applyAlignment="1">
      <alignment horizontal="center" vertical="center"/>
    </xf>
    <xf numFmtId="0" fontId="5" fillId="2" borderId="6" xfId="0" applyFont="1" applyFill="1" applyBorder="1" applyAlignment="1">
      <alignment horizontal="justify" wrapText="1"/>
    </xf>
    <xf numFmtId="0" fontId="5" fillId="7" borderId="6" xfId="0" applyFont="1" applyFill="1" applyBorder="1" applyAlignment="1">
      <alignment horizontal="left" vertical="center" wrapText="1"/>
    </xf>
    <xf numFmtId="0" fontId="5" fillId="7" borderId="6" xfId="0" applyFont="1" applyFill="1" applyBorder="1" applyAlignment="1">
      <alignment vertical="center" wrapText="1"/>
    </xf>
    <xf numFmtId="0" fontId="5" fillId="2" borderId="6" xfId="0" applyFont="1" applyFill="1" applyBorder="1" applyAlignment="1">
      <alignment horizontal="justify"/>
    </xf>
    <xf numFmtId="0" fontId="5" fillId="0" borderId="0" xfId="0" applyFont="1" applyAlignment="1">
      <alignment horizontal="justify"/>
    </xf>
    <xf numFmtId="0" fontId="5" fillId="0" borderId="6" xfId="0" applyFont="1" applyFill="1" applyBorder="1" applyAlignment="1">
      <alignment horizontal="left" wrapText="1"/>
    </xf>
    <xf numFmtId="0" fontId="5" fillId="0" borderId="6" xfId="0" applyFont="1" applyBorder="1" applyAlignment="1">
      <alignment horizontal="justify"/>
    </xf>
    <xf numFmtId="0" fontId="5" fillId="0" borderId="7" xfId="0" applyFont="1" applyBorder="1" applyAlignment="1">
      <alignment horizontal="justify"/>
    </xf>
    <xf numFmtId="0" fontId="5" fillId="8" borderId="6" xfId="0" applyFont="1" applyFill="1" applyBorder="1" applyAlignment="1">
      <alignment horizontal="justify" vertical="top"/>
    </xf>
    <xf numFmtId="0" fontId="5" fillId="6" borderId="6" xfId="0" applyFont="1" applyFill="1" applyBorder="1" applyAlignment="1">
      <alignment horizontal="justify"/>
    </xf>
    <xf numFmtId="0" fontId="5" fillId="7" borderId="6" xfId="0" applyFont="1" applyFill="1" applyBorder="1" applyAlignment="1">
      <alignment horizontal="justify"/>
    </xf>
    <xf numFmtId="0" fontId="5" fillId="6" borderId="0" xfId="0" applyFont="1" applyFill="1" applyAlignment="1">
      <alignment horizontal="justify"/>
    </xf>
    <xf numFmtId="185" fontId="5" fillId="0" borderId="2" xfId="0" applyNumberFormat="1" applyFont="1" applyFill="1" applyBorder="1" applyAlignment="1">
      <alignment horizontal="center" vertical="center"/>
    </xf>
    <xf numFmtId="0" fontId="5" fillId="6" borderId="6" xfId="0" applyFont="1" applyFill="1" applyBorder="1" applyAlignment="1">
      <alignment horizontal="left" vertical="center" wrapText="1"/>
    </xf>
    <xf numFmtId="189" fontId="14" fillId="0" borderId="2" xfId="0" applyNumberFormat="1" applyFont="1" applyBorder="1" applyAlignment="1">
      <alignment horizontal="center" vertical="center"/>
    </xf>
    <xf numFmtId="0" fontId="5" fillId="6" borderId="6" xfId="0" applyFont="1" applyFill="1" applyBorder="1" applyAlignment="1">
      <alignment horizontal="justify" vertical="center" wrapText="1"/>
    </xf>
    <xf numFmtId="0" fontId="5" fillId="6" borderId="0" xfId="0" applyFont="1" applyFill="1" applyAlignment="1">
      <alignment horizontal="justify" vertical="center" wrapText="1"/>
    </xf>
    <xf numFmtId="189" fontId="5" fillId="0" borderId="2" xfId="0" applyNumberFormat="1" applyFont="1" applyBorder="1" applyAlignment="1">
      <alignment horizontal="center" vertical="center"/>
    </xf>
    <xf numFmtId="0" fontId="5" fillId="7" borderId="0" xfId="0" applyFont="1" applyFill="1" applyAlignment="1">
      <alignment horizontal="justify"/>
    </xf>
    <xf numFmtId="0" fontId="5" fillId="7" borderId="2" xfId="0" applyFont="1" applyFill="1" applyBorder="1" applyAlignment="1">
      <alignment horizontal="justify"/>
    </xf>
    <xf numFmtId="0" fontId="5" fillId="4" borderId="2" xfId="0" applyFont="1" applyFill="1" applyBorder="1" applyAlignment="1">
      <alignment horizontal="justify"/>
    </xf>
    <xf numFmtId="0" fontId="5" fillId="2" borderId="2" xfId="0" applyFont="1" applyFill="1" applyBorder="1" applyAlignment="1">
      <alignment horizontal="left" wrapText="1"/>
    </xf>
    <xf numFmtId="0" fontId="5" fillId="2" borderId="2" xfId="0" applyFont="1" applyFill="1" applyBorder="1" applyAlignment="1">
      <alignment horizontal="justify"/>
    </xf>
    <xf numFmtId="0" fontId="5" fillId="2" borderId="0" xfId="0" applyFont="1" applyFill="1" applyAlignment="1">
      <alignment horizontal="left" wrapText="1"/>
    </xf>
    <xf numFmtId="0" fontId="5" fillId="0" borderId="2" xfId="0" applyFont="1" applyBorder="1" applyAlignment="1">
      <alignment horizontal="justify"/>
    </xf>
    <xf numFmtId="0" fontId="5" fillId="0" borderId="8" xfId="0" applyFont="1" applyFill="1" applyBorder="1" applyAlignment="1">
      <alignment horizontal="center" vertical="center"/>
    </xf>
    <xf numFmtId="0" fontId="5" fillId="0" borderId="7" xfId="0" applyFont="1" applyBorder="1" applyAlignment="1">
      <alignment horizontal="left" wrapText="1"/>
    </xf>
    <xf numFmtId="0" fontId="5" fillId="0" borderId="8" xfId="0" applyFont="1" applyBorder="1" applyAlignment="1">
      <alignment horizontal="center" vertical="center"/>
    </xf>
    <xf numFmtId="0" fontId="5" fillId="0" borderId="0" xfId="0" applyFont="1" applyAlignment="1">
      <alignment horizontal="center" vertical="top"/>
    </xf>
    <xf numFmtId="0" fontId="5" fillId="0" borderId="2" xfId="0" applyFont="1" applyBorder="1" applyAlignment="1">
      <alignment horizontal="center" vertical="top"/>
    </xf>
    <xf numFmtId="0" fontId="5" fillId="9" borderId="9" xfId="0" applyFont="1" applyFill="1" applyBorder="1" applyAlignment="1">
      <alignment horizontal="center" vertical="center" wrapText="1"/>
    </xf>
    <xf numFmtId="0" fontId="5" fillId="9" borderId="6" xfId="0" applyFont="1" applyFill="1" applyBorder="1" applyAlignment="1">
      <alignment wrapText="1"/>
    </xf>
    <xf numFmtId="0" fontId="5" fillId="9" borderId="6"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4" borderId="2" xfId="0" applyFont="1" applyFill="1" applyBorder="1" applyAlignment="1">
      <alignment vertical="top" wrapText="1"/>
    </xf>
    <xf numFmtId="184" fontId="5" fillId="0" borderId="2" xfId="0" applyNumberFormat="1" applyFont="1" applyBorder="1" applyAlignment="1">
      <alignment horizontal="center" vertical="center"/>
    </xf>
    <xf numFmtId="0" fontId="5" fillId="6" borderId="2" xfId="0" applyFont="1" applyFill="1" applyBorder="1" applyAlignment="1">
      <alignment vertical="top" wrapText="1"/>
    </xf>
    <xf numFmtId="0" fontId="5" fillId="7" borderId="2"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0" borderId="2" xfId="0" applyFont="1" applyBorder="1" applyAlignment="1">
      <alignment vertical="top" wrapText="1"/>
    </xf>
    <xf numFmtId="1" fontId="5" fillId="0" borderId="2" xfId="0" applyNumberFormat="1" applyFont="1" applyBorder="1" applyAlignment="1">
      <alignment horizontal="center" vertical="center"/>
    </xf>
    <xf numFmtId="0" fontId="5" fillId="0" borderId="2" xfId="0" applyFont="1" applyBorder="1" applyAlignment="1">
      <alignment horizontal="left" vertical="top" wrapText="1"/>
    </xf>
    <xf numFmtId="0" fontId="5" fillId="8" borderId="9" xfId="0" applyFont="1" applyFill="1" applyBorder="1" applyAlignment="1">
      <alignment horizontal="center" vertical="center" wrapText="1"/>
    </xf>
    <xf numFmtId="0" fontId="5" fillId="8" borderId="6" xfId="0" applyFont="1" applyFill="1" applyBorder="1" applyAlignment="1">
      <alignment horizontal="left" vertical="top" wrapText="1"/>
    </xf>
    <xf numFmtId="0" fontId="5" fillId="9" borderId="6" xfId="0" applyFont="1" applyFill="1" applyBorder="1" applyAlignment="1">
      <alignment horizontal="center" vertical="center"/>
    </xf>
    <xf numFmtId="184" fontId="5" fillId="8" borderId="5" xfId="0" applyNumberFormat="1" applyFont="1" applyFill="1" applyBorder="1" applyAlignment="1">
      <alignment horizontal="center" vertical="center"/>
    </xf>
    <xf numFmtId="0" fontId="5" fillId="7" borderId="2" xfId="0" applyFont="1" applyFill="1" applyBorder="1" applyAlignment="1">
      <alignment vertical="top" wrapText="1"/>
    </xf>
    <xf numFmtId="0" fontId="5" fillId="2" borderId="2" xfId="0" applyFont="1" applyFill="1" applyBorder="1" applyAlignment="1">
      <alignment vertical="top" wrapText="1"/>
    </xf>
    <xf numFmtId="0" fontId="5" fillId="6" borderId="2" xfId="0" applyFont="1" applyFill="1" applyBorder="1" applyAlignment="1">
      <alignment horizontal="left" vertical="top" wrapText="1"/>
    </xf>
    <xf numFmtId="0" fontId="5" fillId="4" borderId="2" xfId="0" applyFont="1" applyFill="1" applyBorder="1" applyAlignment="1">
      <alignment horizontal="justify" vertical="top"/>
    </xf>
    <xf numFmtId="0" fontId="5" fillId="6" borderId="2" xfId="0" applyFont="1" applyFill="1" applyBorder="1" applyAlignment="1">
      <alignment horizontal="justify" vertical="top"/>
    </xf>
    <xf numFmtId="0" fontId="5" fillId="7" borderId="2" xfId="0" applyFont="1" applyFill="1" applyBorder="1" applyAlignment="1">
      <alignment horizontal="justify" vertical="top"/>
    </xf>
    <xf numFmtId="0" fontId="5" fillId="2" borderId="2" xfId="0" applyFont="1" applyFill="1" applyBorder="1" applyAlignment="1">
      <alignment horizontal="justify" vertical="top"/>
    </xf>
    <xf numFmtId="0" fontId="5" fillId="0" borderId="2" xfId="0" applyFont="1" applyBorder="1" applyAlignment="1">
      <alignment horizontal="justify" vertical="top"/>
    </xf>
    <xf numFmtId="184" fontId="5" fillId="0" borderId="2" xfId="0" applyNumberFormat="1" applyFont="1" applyFill="1" applyBorder="1" applyAlignment="1">
      <alignment horizontal="center" vertical="center"/>
    </xf>
    <xf numFmtId="0" fontId="5" fillId="9" borderId="6" xfId="0" applyFont="1" applyFill="1" applyBorder="1" applyAlignment="1">
      <alignment horizontal="justify" vertical="top"/>
    </xf>
    <xf numFmtId="184" fontId="5" fillId="9" borderId="5" xfId="0" applyNumberFormat="1" applyFont="1" applyFill="1" applyBorder="1" applyAlignment="1">
      <alignment horizontal="center" vertical="center"/>
    </xf>
    <xf numFmtId="2" fontId="5" fillId="0" borderId="2" xfId="0" applyNumberFormat="1" applyFont="1" applyBorder="1" applyAlignment="1">
      <alignment horizontal="center" vertical="center"/>
    </xf>
    <xf numFmtId="0" fontId="5" fillId="8" borderId="5" xfId="0" applyFont="1" applyFill="1" applyBorder="1" applyAlignment="1">
      <alignment horizontal="center" vertical="center"/>
    </xf>
    <xf numFmtId="0" fontId="5" fillId="0" borderId="0" xfId="0" applyFont="1" applyAlignment="1">
      <alignment vertical="top"/>
    </xf>
    <xf numFmtId="0" fontId="0" fillId="0" borderId="0" xfId="0" applyFill="1" applyAlignment="1">
      <alignment/>
    </xf>
    <xf numFmtId="0" fontId="0" fillId="0" borderId="0" xfId="0" applyAlignment="1">
      <alignment horizontal="right"/>
    </xf>
    <xf numFmtId="0" fontId="0" fillId="0" borderId="0" xfId="0" applyAlignment="1">
      <alignment horizontal="center"/>
    </xf>
    <xf numFmtId="0" fontId="14" fillId="0" borderId="0" xfId="0" applyFont="1" applyBorder="1" applyAlignment="1">
      <alignment horizontal="center" vertical="center"/>
    </xf>
    <xf numFmtId="0" fontId="0" fillId="0" borderId="0" xfId="0" applyAlignment="1">
      <alignment/>
    </xf>
    <xf numFmtId="0" fontId="17" fillId="0" borderId="0" xfId="19" applyFont="1">
      <alignment/>
      <protection/>
    </xf>
    <xf numFmtId="0" fontId="13" fillId="0" borderId="0" xfId="19" applyFont="1">
      <alignment/>
      <protection/>
    </xf>
    <xf numFmtId="0" fontId="21" fillId="0" borderId="2" xfId="0" applyFont="1" applyBorder="1" applyAlignment="1">
      <alignment horizontal="center"/>
    </xf>
    <xf numFmtId="1" fontId="18" fillId="2" borderId="2" xfId="0" applyNumberFormat="1" applyFont="1" applyFill="1" applyBorder="1" applyAlignment="1">
      <alignment horizontal="center" vertical="center" wrapText="1"/>
    </xf>
    <xf numFmtId="2" fontId="18" fillId="2" borderId="2" xfId="0" applyNumberFormat="1" applyFont="1" applyFill="1" applyBorder="1" applyAlignment="1">
      <alignment horizontal="center" vertical="center" wrapText="1"/>
    </xf>
    <xf numFmtId="184" fontId="18" fillId="2" borderId="2" xfId="0" applyNumberFormat="1" applyFont="1" applyFill="1" applyBorder="1" applyAlignment="1">
      <alignment horizontal="center" vertical="center" wrapText="1"/>
    </xf>
    <xf numFmtId="2" fontId="20" fillId="2" borderId="2" xfId="0" applyNumberFormat="1" applyFont="1" applyFill="1" applyBorder="1" applyAlignment="1">
      <alignment horizontal="center" vertical="center"/>
    </xf>
    <xf numFmtId="1" fontId="15" fillId="5" borderId="2" xfId="0" applyNumberFormat="1" applyFont="1" applyFill="1" applyBorder="1" applyAlignment="1">
      <alignment horizontal="center" vertical="center" wrapText="1"/>
    </xf>
    <xf numFmtId="1" fontId="19" fillId="5" borderId="2" xfId="0" applyNumberFormat="1" applyFont="1" applyFill="1" applyBorder="1" applyAlignment="1">
      <alignment horizontal="left" vertical="center" wrapText="1"/>
    </xf>
    <xf numFmtId="1" fontId="18" fillId="5" borderId="2" xfId="0" applyNumberFormat="1" applyFont="1" applyFill="1" applyBorder="1" applyAlignment="1">
      <alignment horizontal="center" vertical="center" wrapText="1"/>
    </xf>
    <xf numFmtId="2" fontId="18" fillId="5" borderId="2" xfId="0" applyNumberFormat="1" applyFont="1" applyFill="1" applyBorder="1" applyAlignment="1">
      <alignment horizontal="center" vertical="center" wrapText="1"/>
    </xf>
    <xf numFmtId="189" fontId="18" fillId="5" borderId="2" xfId="0" applyNumberFormat="1" applyFont="1" applyFill="1" applyBorder="1" applyAlignment="1">
      <alignment horizontal="center" vertical="center" wrapText="1"/>
    </xf>
    <xf numFmtId="2" fontId="22" fillId="5" borderId="2" xfId="0" applyNumberFormat="1" applyFont="1" applyFill="1" applyBorder="1" applyAlignment="1">
      <alignment horizontal="center" vertical="center"/>
    </xf>
    <xf numFmtId="2" fontId="20" fillId="5" borderId="2" xfId="0" applyNumberFormat="1" applyFont="1" applyFill="1" applyBorder="1" applyAlignment="1">
      <alignment horizontal="center" vertical="center"/>
    </xf>
    <xf numFmtId="1" fontId="23" fillId="0" borderId="2" xfId="0" applyNumberFormat="1" applyFont="1" applyFill="1" applyBorder="1" applyAlignment="1">
      <alignment horizontal="center" vertical="center" wrapText="1"/>
    </xf>
    <xf numFmtId="0" fontId="24" fillId="0" borderId="2" xfId="0" applyFont="1" applyFill="1" applyBorder="1" applyAlignment="1">
      <alignment horizontal="center" vertical="center" wrapText="1"/>
    </xf>
    <xf numFmtId="0" fontId="25" fillId="0" borderId="2" xfId="0" applyFont="1" applyBorder="1" applyAlignment="1">
      <alignment/>
    </xf>
    <xf numFmtId="0" fontId="26" fillId="0" borderId="2" xfId="0" applyFont="1" applyBorder="1" applyAlignment="1">
      <alignment/>
    </xf>
    <xf numFmtId="2" fontId="20" fillId="0" borderId="2" xfId="0" applyNumberFormat="1" applyFont="1" applyBorder="1" applyAlignment="1">
      <alignment horizontal="center"/>
    </xf>
    <xf numFmtId="1" fontId="23" fillId="5" borderId="2" xfId="18" applyNumberFormat="1" applyFont="1" applyFill="1" applyBorder="1" applyAlignment="1">
      <alignment horizontal="center" vertical="center"/>
      <protection/>
    </xf>
    <xf numFmtId="0" fontId="24" fillId="5" borderId="2" xfId="18" applyFont="1" applyFill="1" applyBorder="1" applyAlignment="1">
      <alignment horizontal="center" vertical="center" wrapText="1"/>
      <protection/>
    </xf>
    <xf numFmtId="0" fontId="22" fillId="5" borderId="2" xfId="0" applyFont="1" applyFill="1" applyBorder="1" applyAlignment="1">
      <alignment horizontal="center" vertical="center"/>
    </xf>
    <xf numFmtId="2" fontId="20" fillId="5" borderId="2" xfId="0" applyNumberFormat="1" applyFont="1" applyFill="1" applyBorder="1" applyAlignment="1">
      <alignment horizontal="center"/>
    </xf>
    <xf numFmtId="1" fontId="27" fillId="0" borderId="2" xfId="0" applyNumberFormat="1" applyFont="1" applyFill="1" applyBorder="1" applyAlignment="1">
      <alignment horizontal="center"/>
    </xf>
    <xf numFmtId="2" fontId="19" fillId="0" borderId="2" xfId="0" applyNumberFormat="1" applyFont="1" applyFill="1" applyBorder="1" applyAlignment="1" applyProtection="1">
      <alignment horizontal="left"/>
      <protection hidden="1"/>
    </xf>
    <xf numFmtId="0" fontId="14" fillId="3" borderId="2" xfId="0" applyFont="1" applyFill="1" applyBorder="1" applyAlignment="1">
      <alignment horizontal="center"/>
    </xf>
    <xf numFmtId="0" fontId="14" fillId="0" borderId="2" xfId="0" applyFont="1" applyBorder="1" applyAlignment="1">
      <alignment horizontal="center"/>
    </xf>
    <xf numFmtId="0" fontId="14" fillId="2" borderId="2" xfId="0" applyFont="1" applyFill="1" applyBorder="1" applyAlignment="1">
      <alignment horizontal="center"/>
    </xf>
    <xf numFmtId="1" fontId="15" fillId="0" borderId="2" xfId="18" applyNumberFormat="1" applyFont="1" applyFill="1" applyBorder="1" applyAlignment="1">
      <alignment horizontal="center" vertical="center" wrapText="1"/>
      <protection/>
    </xf>
    <xf numFmtId="2" fontId="14" fillId="0" borderId="2" xfId="0" applyNumberFormat="1" applyFont="1" applyFill="1" applyBorder="1" applyAlignment="1">
      <alignment horizontal="center"/>
    </xf>
    <xf numFmtId="0" fontId="14" fillId="0" borderId="2" xfId="0" applyFont="1" applyFill="1" applyBorder="1" applyAlignment="1">
      <alignment horizontal="center"/>
    </xf>
    <xf numFmtId="0" fontId="14" fillId="0" borderId="2" xfId="0" applyFont="1" applyBorder="1" applyAlignment="1">
      <alignment/>
    </xf>
    <xf numFmtId="0" fontId="19" fillId="0" borderId="2" xfId="0" applyFont="1" applyFill="1" applyBorder="1" applyAlignment="1">
      <alignment horizontal="left" wrapText="1"/>
    </xf>
    <xf numFmtId="1" fontId="18" fillId="0" borderId="2" xfId="0" applyNumberFormat="1" applyFont="1" applyFill="1" applyBorder="1" applyAlignment="1">
      <alignment horizontal="center" wrapText="1"/>
    </xf>
    <xf numFmtId="0" fontId="24" fillId="2" borderId="2" xfId="18" applyFont="1" applyFill="1" applyBorder="1" applyAlignment="1">
      <alignment horizontal="left" vertical="center" wrapText="1"/>
      <protection/>
    </xf>
    <xf numFmtId="0" fontId="14" fillId="0" borderId="2" xfId="0" applyFont="1" applyBorder="1" applyAlignment="1">
      <alignment horizontal="center" vertical="center"/>
    </xf>
    <xf numFmtId="2" fontId="5" fillId="0" borderId="2" xfId="0" applyNumberFormat="1" applyFont="1" applyFill="1" applyBorder="1" applyAlignment="1" applyProtection="1">
      <alignment horizontal="left"/>
      <protection hidden="1"/>
    </xf>
    <xf numFmtId="0" fontId="22" fillId="0" borderId="2" xfId="0" applyFont="1" applyBorder="1" applyAlignment="1">
      <alignment horizontal="center"/>
    </xf>
    <xf numFmtId="2" fontId="22" fillId="0" borderId="2" xfId="0" applyNumberFormat="1" applyFont="1" applyFill="1" applyBorder="1" applyAlignment="1">
      <alignment horizontal="center"/>
    </xf>
    <xf numFmtId="1" fontId="23" fillId="5" borderId="2" xfId="18" applyNumberFormat="1" applyFont="1" applyFill="1" applyBorder="1" applyAlignment="1">
      <alignment horizontal="center" vertical="center" wrapText="1"/>
      <protection/>
    </xf>
    <xf numFmtId="0" fontId="14" fillId="5" borderId="2" xfId="0" applyFont="1" applyFill="1" applyBorder="1" applyAlignment="1">
      <alignment horizontal="center" vertical="center"/>
    </xf>
    <xf numFmtId="1" fontId="20" fillId="5" borderId="2" xfId="0" applyNumberFormat="1" applyFont="1" applyFill="1" applyBorder="1" applyAlignment="1">
      <alignment horizontal="center"/>
    </xf>
    <xf numFmtId="1" fontId="15" fillId="0" borderId="2" xfId="0" applyNumberFormat="1" applyFont="1" applyFill="1" applyBorder="1" applyAlignment="1" applyProtection="1">
      <alignment horizontal="center"/>
      <protection hidden="1"/>
    </xf>
    <xf numFmtId="0" fontId="22" fillId="3" borderId="2" xfId="0" applyFont="1" applyFill="1" applyBorder="1" applyAlignment="1">
      <alignment/>
    </xf>
    <xf numFmtId="0" fontId="22" fillId="0" borderId="2" xfId="0" applyFont="1" applyBorder="1" applyAlignment="1">
      <alignment/>
    </xf>
    <xf numFmtId="1" fontId="20" fillId="0" borderId="2" xfId="0" applyNumberFormat="1" applyFont="1" applyBorder="1" applyAlignment="1">
      <alignment horizontal="center"/>
    </xf>
    <xf numFmtId="1" fontId="23" fillId="0" borderId="2" xfId="18" applyNumberFormat="1" applyFont="1" applyFill="1" applyBorder="1" applyAlignment="1">
      <alignment horizontal="center" vertical="center" wrapText="1"/>
      <protection/>
    </xf>
    <xf numFmtId="0" fontId="22" fillId="5" borderId="2" xfId="0" applyFont="1" applyFill="1" applyBorder="1" applyAlignment="1">
      <alignment horizontal="center"/>
    </xf>
    <xf numFmtId="2" fontId="22" fillId="5" borderId="2" xfId="0" applyNumberFormat="1" applyFont="1" applyFill="1" applyBorder="1" applyAlignment="1">
      <alignment horizontal="center"/>
    </xf>
    <xf numFmtId="1" fontId="18" fillId="0" borderId="2" xfId="0" applyNumberFormat="1" applyFont="1" applyFill="1" applyBorder="1" applyAlignment="1">
      <alignment horizontal="center"/>
    </xf>
    <xf numFmtId="2" fontId="19" fillId="0" borderId="2" xfId="0" applyNumberFormat="1" applyFont="1" applyFill="1" applyBorder="1" applyAlignment="1">
      <alignment horizontal="left"/>
    </xf>
    <xf numFmtId="2" fontId="14" fillId="0" borderId="2" xfId="0" applyNumberFormat="1" applyFont="1" applyBorder="1" applyAlignment="1">
      <alignment horizontal="center"/>
    </xf>
    <xf numFmtId="1" fontId="15" fillId="0" borderId="2" xfId="0" applyNumberFormat="1" applyFont="1" applyFill="1" applyBorder="1" applyAlignment="1">
      <alignment horizontal="center" wrapText="1"/>
    </xf>
    <xf numFmtId="2" fontId="19" fillId="0" borderId="2" xfId="0" applyNumberFormat="1" applyFont="1" applyFill="1" applyBorder="1" applyAlignment="1">
      <alignment horizontal="left" wrapText="1"/>
    </xf>
    <xf numFmtId="1" fontId="15" fillId="0" borderId="2" xfId="18" applyNumberFormat="1" applyFont="1" applyFill="1" applyBorder="1" applyAlignment="1">
      <alignment horizontal="center" wrapText="1"/>
      <protection/>
    </xf>
    <xf numFmtId="0" fontId="19" fillId="0" borderId="2" xfId="18" applyFont="1" applyFill="1" applyBorder="1" applyAlignment="1">
      <alignment horizontal="left" wrapText="1"/>
      <protection/>
    </xf>
    <xf numFmtId="1" fontId="28" fillId="0" borderId="2" xfId="0" applyNumberFormat="1" applyFont="1" applyFill="1" applyBorder="1" applyAlignment="1">
      <alignment horizontal="center"/>
    </xf>
    <xf numFmtId="2" fontId="29" fillId="0" borderId="2" xfId="0" applyNumberFormat="1" applyFont="1" applyFill="1" applyBorder="1" applyAlignment="1">
      <alignment horizontal="left"/>
    </xf>
    <xf numFmtId="1" fontId="15" fillId="2" borderId="2" xfId="0" applyNumberFormat="1" applyFont="1" applyFill="1" applyBorder="1" applyAlignment="1">
      <alignment horizontal="center" wrapText="1"/>
    </xf>
    <xf numFmtId="0" fontId="30" fillId="2" borderId="2" xfId="0" applyFont="1" applyFill="1" applyBorder="1" applyAlignment="1">
      <alignment horizontal="center" wrapText="1"/>
    </xf>
    <xf numFmtId="0" fontId="22" fillId="2" borderId="2" xfId="0" applyFont="1" applyFill="1" applyBorder="1" applyAlignment="1">
      <alignment horizontal="center"/>
    </xf>
    <xf numFmtId="2" fontId="22" fillId="2" borderId="2" xfId="0" applyNumberFormat="1" applyFont="1" applyFill="1" applyBorder="1" applyAlignment="1">
      <alignment horizontal="center"/>
    </xf>
    <xf numFmtId="2" fontId="20" fillId="2" borderId="2" xfId="0" applyNumberFormat="1" applyFont="1" applyFill="1" applyBorder="1" applyAlignment="1">
      <alignment horizontal="center"/>
    </xf>
    <xf numFmtId="1" fontId="19" fillId="0" borderId="2" xfId="0" applyNumberFormat="1" applyFont="1" applyFill="1" applyBorder="1" applyAlignment="1">
      <alignment horizontal="left" wrapText="1"/>
    </xf>
    <xf numFmtId="179" fontId="19" fillId="0" borderId="2" xfId="22" applyFont="1" applyFill="1" applyBorder="1" applyAlignment="1">
      <alignment horizontal="left" wrapText="1"/>
    </xf>
    <xf numFmtId="1" fontId="15" fillId="0" borderId="2" xfId="0" applyNumberFormat="1" applyFont="1" applyFill="1" applyBorder="1" applyAlignment="1">
      <alignment horizontal="center"/>
    </xf>
    <xf numFmtId="1" fontId="23" fillId="2" borderId="2" xfId="18" applyNumberFormat="1" applyFont="1" applyFill="1" applyBorder="1" applyAlignment="1">
      <alignment horizontal="center" vertical="center" wrapText="1"/>
      <protection/>
    </xf>
    <xf numFmtId="0" fontId="19" fillId="0" borderId="2" xfId="18" applyFont="1" applyFill="1" applyBorder="1" applyAlignment="1">
      <alignment horizontal="left" vertical="top" wrapText="1"/>
      <protection/>
    </xf>
    <xf numFmtId="1" fontId="19" fillId="0" borderId="2" xfId="0" applyNumberFormat="1" applyFont="1" applyFill="1" applyBorder="1" applyAlignment="1">
      <alignment/>
    </xf>
    <xf numFmtId="0" fontId="31" fillId="0" borderId="2" xfId="0" applyFont="1" applyBorder="1" applyAlignment="1">
      <alignment horizontal="center"/>
    </xf>
    <xf numFmtId="2" fontId="32" fillId="0" borderId="2" xfId="0" applyNumberFormat="1" applyFont="1" applyFill="1" applyBorder="1" applyAlignment="1">
      <alignment horizontal="left"/>
    </xf>
    <xf numFmtId="1" fontId="15" fillId="0" borderId="0" xfId="19" applyNumberFormat="1" applyFont="1" applyFill="1" applyAlignment="1">
      <alignment horizontal="center"/>
      <protection/>
    </xf>
    <xf numFmtId="0" fontId="5" fillId="0" borderId="0" xfId="19" applyFont="1" applyFill="1">
      <alignment/>
      <protection/>
    </xf>
    <xf numFmtId="0" fontId="33" fillId="0" borderId="0" xfId="0" applyFont="1" applyFill="1" applyBorder="1" applyAlignment="1">
      <alignment horizontal="center"/>
    </xf>
    <xf numFmtId="0" fontId="33" fillId="0" borderId="0" xfId="0" applyFont="1" applyBorder="1" applyAlignment="1">
      <alignment wrapText="1"/>
    </xf>
    <xf numFmtId="0" fontId="34" fillId="0" borderId="0" xfId="0" applyFont="1" applyAlignment="1">
      <alignment/>
    </xf>
    <xf numFmtId="0" fontId="33" fillId="0" borderId="0" xfId="0" applyFont="1" applyAlignment="1">
      <alignment/>
    </xf>
    <xf numFmtId="0" fontId="35" fillId="0" borderId="0" xfId="0" applyFont="1" applyAlignment="1">
      <alignment/>
    </xf>
    <xf numFmtId="0" fontId="15" fillId="0" borderId="0" xfId="0" applyFont="1" applyAlignment="1">
      <alignment horizontal="right"/>
    </xf>
    <xf numFmtId="0" fontId="13" fillId="0" borderId="0" xfId="0" applyFont="1" applyAlignment="1">
      <alignment/>
    </xf>
    <xf numFmtId="0" fontId="19" fillId="0" borderId="0" xfId="0" applyFont="1" applyAlignment="1">
      <alignment horizont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textRotation="90" wrapText="1"/>
    </xf>
    <xf numFmtId="0" fontId="37" fillId="0" borderId="2" xfId="0" applyFont="1" applyBorder="1" applyAlignment="1">
      <alignment horizontal="center" vertical="center" wrapText="1"/>
    </xf>
    <xf numFmtId="0" fontId="14" fillId="0" borderId="2" xfId="0" applyFont="1" applyFill="1" applyBorder="1" applyAlignment="1">
      <alignment horizontal="center" vertical="justify" wrapText="1"/>
    </xf>
    <xf numFmtId="0" fontId="14" fillId="0" borderId="2" xfId="0" applyFont="1" applyFill="1" applyBorder="1" applyAlignment="1">
      <alignment horizontal="center" vertical="center" wrapText="1"/>
    </xf>
    <xf numFmtId="189" fontId="14" fillId="0" borderId="2" xfId="0" applyNumberFormat="1" applyFont="1" applyFill="1" applyBorder="1" applyAlignment="1">
      <alignment horizontal="center" vertical="center" wrapText="1"/>
    </xf>
    <xf numFmtId="0" fontId="14" fillId="0" borderId="2" xfId="0" applyFont="1" applyBorder="1" applyAlignment="1">
      <alignment vertical="center" textRotation="90" wrapText="1"/>
    </xf>
    <xf numFmtId="0" fontId="14" fillId="0" borderId="9" xfId="0" applyFont="1" applyFill="1" applyBorder="1" applyAlignment="1">
      <alignment vertical="top" wrapText="1"/>
    </xf>
    <xf numFmtId="0" fontId="14" fillId="0" borderId="2" xfId="0" applyFont="1" applyFill="1" applyBorder="1" applyAlignment="1">
      <alignment vertical="top" wrapText="1"/>
    </xf>
    <xf numFmtId="0" fontId="14" fillId="0" borderId="10" xfId="0" applyFont="1" applyFill="1" applyBorder="1" applyAlignment="1">
      <alignment horizontal="center" vertical="center" wrapText="1"/>
    </xf>
    <xf numFmtId="189" fontId="38" fillId="0" borderId="2" xfId="0" applyNumberFormat="1" applyFont="1" applyBorder="1" applyAlignment="1">
      <alignment horizontal="center" vertical="center" wrapText="1"/>
    </xf>
    <xf numFmtId="0" fontId="14" fillId="0" borderId="0" xfId="0" applyFont="1" applyFill="1" applyBorder="1" applyAlignment="1">
      <alignment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189" fontId="22" fillId="2" borderId="2" xfId="0" applyNumberFormat="1" applyFont="1" applyFill="1" applyBorder="1" applyAlignment="1">
      <alignment horizontal="center" vertical="center" wrapText="1"/>
    </xf>
    <xf numFmtId="0" fontId="20" fillId="0" borderId="0" xfId="0" applyFont="1" applyAlignment="1">
      <alignment/>
    </xf>
    <xf numFmtId="0" fontId="39" fillId="3" borderId="2" xfId="0" applyFont="1" applyFill="1" applyBorder="1" applyAlignment="1">
      <alignment horizontal="center" vertical="center" wrapText="1"/>
    </xf>
    <xf numFmtId="189" fontId="22" fillId="3" borderId="2" xfId="0" applyNumberFormat="1" applyFont="1" applyFill="1" applyBorder="1" applyAlignment="1">
      <alignment horizontal="center" vertical="center" wrapText="1"/>
    </xf>
    <xf numFmtId="0" fontId="20" fillId="0" borderId="0" xfId="0" applyFont="1" applyAlignment="1">
      <alignment horizontal="center" vertical="center" wrapText="1"/>
    </xf>
    <xf numFmtId="0" fontId="39" fillId="10" borderId="2" xfId="0" applyFont="1" applyFill="1" applyBorder="1" applyAlignment="1">
      <alignment horizontal="center" vertical="center" wrapText="1"/>
    </xf>
    <xf numFmtId="189" fontId="22" fillId="10" borderId="2" xfId="0" applyNumberFormat="1" applyFont="1" applyFill="1" applyBorder="1" applyAlignment="1">
      <alignment horizontal="center" vertical="center" wrapText="1"/>
    </xf>
    <xf numFmtId="0" fontId="39" fillId="2" borderId="2" xfId="0" applyFont="1" applyFill="1" applyBorder="1" applyAlignment="1">
      <alignment horizontal="center" vertical="center" wrapText="1"/>
    </xf>
    <xf numFmtId="0" fontId="22" fillId="0" borderId="0" xfId="0" applyFont="1" applyAlignment="1">
      <alignment/>
    </xf>
    <xf numFmtId="0" fontId="22" fillId="5" borderId="2" xfId="0" applyFont="1" applyFill="1" applyBorder="1" applyAlignment="1">
      <alignment horizontal="center" vertical="center" wrapText="1"/>
    </xf>
    <xf numFmtId="0" fontId="22" fillId="5" borderId="2" xfId="0" applyFont="1" applyFill="1" applyBorder="1" applyAlignment="1">
      <alignment/>
    </xf>
    <xf numFmtId="189" fontId="22" fillId="5" borderId="2" xfId="0" applyNumberFormat="1" applyFont="1" applyFill="1" applyBorder="1" applyAlignment="1">
      <alignment horizontal="center" vertical="center" wrapText="1"/>
    </xf>
    <xf numFmtId="189" fontId="14" fillId="0" borderId="2" xfId="0" applyNumberFormat="1" applyFont="1" applyBorder="1" applyAlignment="1">
      <alignment horizontal="center" vertical="center" wrapText="1"/>
    </xf>
    <xf numFmtId="189" fontId="14" fillId="0" borderId="10" xfId="0" applyNumberFormat="1" applyFont="1" applyFill="1" applyBorder="1" applyAlignment="1">
      <alignment horizontal="center" vertical="center" wrapText="1"/>
    </xf>
    <xf numFmtId="0" fontId="14" fillId="0" borderId="2" xfId="0" applyFont="1" applyBorder="1" applyAlignment="1">
      <alignment horizontal="justify" vertical="center" wrapText="1"/>
    </xf>
    <xf numFmtId="0" fontId="14" fillId="2" borderId="2" xfId="0" applyFont="1" applyFill="1" applyBorder="1" applyAlignment="1">
      <alignment horizontal="justify" vertical="center" wrapText="1"/>
    </xf>
    <xf numFmtId="0" fontId="14" fillId="2" borderId="2" xfId="0" applyFont="1" applyFill="1" applyBorder="1" applyAlignment="1">
      <alignment horizontal="left" vertical="center" wrapText="1"/>
    </xf>
    <xf numFmtId="0" fontId="14" fillId="2" borderId="2" xfId="0" applyFont="1" applyFill="1" applyBorder="1" applyAlignment="1">
      <alignment wrapText="1"/>
    </xf>
    <xf numFmtId="0" fontId="40" fillId="0" borderId="2" xfId="0" applyFont="1" applyBorder="1" applyAlignment="1">
      <alignment/>
    </xf>
    <xf numFmtId="0" fontId="14" fillId="0" borderId="2" xfId="0" applyFont="1" applyBorder="1" applyAlignment="1">
      <alignment wrapText="1"/>
    </xf>
    <xf numFmtId="16" fontId="14" fillId="5" borderId="2" xfId="0" applyNumberFormat="1" applyFont="1" applyFill="1" applyBorder="1" applyAlignment="1">
      <alignment horizontal="center" vertical="center" wrapText="1"/>
    </xf>
    <xf numFmtId="0" fontId="14" fillId="5" borderId="2" xfId="0" applyFont="1" applyFill="1" applyBorder="1" applyAlignment="1">
      <alignment horizontal="justify" vertical="center" wrapText="1"/>
    </xf>
    <xf numFmtId="189" fontId="14" fillId="5" borderId="2" xfId="0"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0" fontId="33" fillId="0" borderId="0" xfId="0" applyFont="1" applyBorder="1" applyAlignment="1">
      <alignment horizontal="center" vertical="center" wrapText="1"/>
    </xf>
    <xf numFmtId="0" fontId="33" fillId="0" borderId="0" xfId="0" applyFont="1" applyAlignment="1">
      <alignment horizontal="center" vertical="center" wrapText="1"/>
    </xf>
    <xf numFmtId="0" fontId="34" fillId="0" borderId="0" xfId="0" applyFont="1" applyAlignment="1">
      <alignment horizontal="center" vertical="center" wrapText="1"/>
    </xf>
    <xf numFmtId="0" fontId="14" fillId="5" borderId="2" xfId="0" applyFont="1" applyFill="1" applyBorder="1" applyAlignment="1">
      <alignment vertical="center" wrapText="1"/>
    </xf>
    <xf numFmtId="0" fontId="14" fillId="5" borderId="2" xfId="0" applyFont="1" applyFill="1" applyBorder="1" applyAlignment="1">
      <alignment wrapText="1"/>
    </xf>
    <xf numFmtId="0" fontId="14" fillId="5" borderId="2" xfId="0" applyFont="1" applyFill="1" applyBorder="1" applyAlignment="1">
      <alignment horizontal="left" vertical="center" wrapText="1"/>
    </xf>
    <xf numFmtId="0" fontId="33" fillId="0" borderId="2" xfId="0" applyFont="1" applyBorder="1" applyAlignment="1">
      <alignment horizontal="center" vertical="center" wrapText="1"/>
    </xf>
    <xf numFmtId="189" fontId="23" fillId="0" borderId="2" xfId="0" applyNumberFormat="1" applyFont="1" applyBorder="1" applyAlignment="1">
      <alignment horizontal="center" vertical="center" wrapText="1"/>
    </xf>
    <xf numFmtId="0" fontId="22" fillId="5" borderId="5"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3" xfId="0" applyFont="1" applyFill="1" applyBorder="1" applyAlignment="1">
      <alignment vertical="center" wrapText="1"/>
    </xf>
    <xf numFmtId="0" fontId="14" fillId="0" borderId="10" xfId="0" applyFont="1" applyFill="1" applyBorder="1" applyAlignment="1">
      <alignment wrapText="1"/>
    </xf>
    <xf numFmtId="0" fontId="14" fillId="5" borderId="3" xfId="0" applyFont="1" applyFill="1" applyBorder="1" applyAlignment="1">
      <alignment wrapText="1"/>
    </xf>
    <xf numFmtId="0" fontId="14" fillId="5" borderId="11" xfId="0" applyFont="1" applyFill="1" applyBorder="1" applyAlignment="1">
      <alignment horizontal="right" wrapText="1"/>
    </xf>
    <xf numFmtId="0" fontId="14" fillId="5" borderId="10" xfId="0" applyFont="1" applyFill="1" applyBorder="1" applyAlignment="1">
      <alignment horizontal="right" wrapText="1"/>
    </xf>
    <xf numFmtId="0" fontId="14" fillId="0" borderId="2" xfId="0" applyFont="1" applyFill="1" applyBorder="1" applyAlignment="1">
      <alignment horizontal="left" vertical="top" wrapText="1"/>
    </xf>
    <xf numFmtId="49" fontId="14" fillId="0" borderId="2" xfId="0" applyNumberFormat="1" applyFont="1" applyBorder="1" applyAlignment="1">
      <alignment horizontal="center" vertical="center" wrapText="1"/>
    </xf>
    <xf numFmtId="0" fontId="14" fillId="0" borderId="0" xfId="0" applyFont="1" applyAlignment="1">
      <alignment vertical="center"/>
    </xf>
    <xf numFmtId="0" fontId="14" fillId="0" borderId="0" xfId="0" applyFont="1" applyAlignment="1">
      <alignment/>
    </xf>
    <xf numFmtId="0" fontId="40" fillId="0" borderId="0" xfId="0" applyFont="1" applyAlignment="1">
      <alignment/>
    </xf>
    <xf numFmtId="0" fontId="17" fillId="0" borderId="2" xfId="0" applyFont="1" applyBorder="1" applyAlignment="1">
      <alignment horizontal="center" vertical="center" wrapText="1"/>
    </xf>
    <xf numFmtId="49" fontId="17" fillId="0" borderId="2" xfId="0" applyNumberFormat="1" applyFont="1" applyBorder="1" applyAlignment="1">
      <alignment horizontal="center" vertical="center" wrapText="1"/>
    </xf>
    <xf numFmtId="17" fontId="14" fillId="5" borderId="2" xfId="0" applyNumberFormat="1" applyFont="1" applyFill="1" applyBorder="1" applyAlignment="1">
      <alignment horizontal="center"/>
    </xf>
    <xf numFmtId="0" fontId="40" fillId="5" borderId="2" xfId="0" applyFont="1" applyFill="1" applyBorder="1" applyAlignment="1">
      <alignment/>
    </xf>
    <xf numFmtId="0" fontId="14" fillId="5" borderId="2" xfId="0" applyFont="1" applyFill="1" applyBorder="1" applyAlignment="1">
      <alignment horizontal="center"/>
    </xf>
    <xf numFmtId="0" fontId="22" fillId="0" borderId="2" xfId="0" applyFont="1" applyBorder="1" applyAlignment="1">
      <alignment horizontal="center" vertical="center" wrapText="1"/>
    </xf>
    <xf numFmtId="49" fontId="14" fillId="5" borderId="2" xfId="0" applyNumberFormat="1" applyFont="1" applyFill="1" applyBorder="1" applyAlignment="1">
      <alignment horizontal="justify" vertical="center" wrapText="1"/>
    </xf>
    <xf numFmtId="49" fontId="14" fillId="0" borderId="2" xfId="0" applyNumberFormat="1" applyFont="1" applyFill="1" applyBorder="1" applyAlignment="1">
      <alignment horizontal="center" vertical="center" wrapText="1"/>
    </xf>
    <xf numFmtId="0" fontId="40" fillId="0" borderId="2" xfId="0" applyFont="1" applyBorder="1" applyAlignment="1">
      <alignment horizontal="center" vertical="center" wrapText="1"/>
    </xf>
    <xf numFmtId="0" fontId="14" fillId="0" borderId="2" xfId="0" applyFont="1" applyBorder="1" applyAlignment="1">
      <alignment horizontal="center" vertical="center" wrapText="1"/>
    </xf>
    <xf numFmtId="189" fontId="22" fillId="0" borderId="2" xfId="0" applyNumberFormat="1" applyFont="1" applyBorder="1" applyAlignment="1">
      <alignment horizontal="center" vertical="center" wrapText="1"/>
    </xf>
    <xf numFmtId="49" fontId="40" fillId="0" borderId="0" xfId="0" applyNumberFormat="1" applyFont="1" applyAlignment="1">
      <alignment vertical="center" wrapText="1"/>
    </xf>
    <xf numFmtId="0" fontId="40" fillId="0" borderId="0" xfId="0" applyFont="1" applyAlignment="1">
      <alignment vertical="center" wrapText="1"/>
    </xf>
    <xf numFmtId="0" fontId="15" fillId="0" borderId="0" xfId="0" applyFont="1" applyAlignment="1">
      <alignment horizontal="right" vertical="center" wrapText="1"/>
    </xf>
    <xf numFmtId="49" fontId="14" fillId="0" borderId="0" xfId="0" applyNumberFormat="1" applyFont="1" applyAlignment="1">
      <alignment vertical="center" wrapText="1"/>
    </xf>
    <xf numFmtId="0" fontId="14" fillId="0" borderId="0" xfId="0" applyFont="1" applyAlignment="1">
      <alignment vertical="center" wrapText="1"/>
    </xf>
    <xf numFmtId="49" fontId="14" fillId="0" borderId="2" xfId="0" applyNumberFormat="1" applyFont="1" applyBorder="1" applyAlignment="1">
      <alignment vertical="center" wrapText="1"/>
    </xf>
    <xf numFmtId="49" fontId="14" fillId="0" borderId="2" xfId="0" applyNumberFormat="1" applyFont="1" applyBorder="1" applyAlignment="1">
      <alignment horizontal="left" vertical="center" wrapText="1"/>
    </xf>
    <xf numFmtId="0" fontId="40" fillId="0" borderId="2" xfId="0" applyFont="1" applyBorder="1" applyAlignment="1">
      <alignment vertical="center" wrapText="1"/>
    </xf>
    <xf numFmtId="189" fontId="22" fillId="0" borderId="2" xfId="0" applyNumberFormat="1" applyFont="1" applyBorder="1" applyAlignment="1">
      <alignment horizontal="center" vertical="center" wrapText="1"/>
    </xf>
    <xf numFmtId="0" fontId="22" fillId="0" borderId="2" xfId="0" applyFont="1" applyBorder="1" applyAlignment="1">
      <alignment vertical="center" wrapText="1"/>
    </xf>
    <xf numFmtId="0" fontId="40" fillId="0" borderId="0" xfId="0" applyFont="1" applyAlignment="1">
      <alignment horizontal="center" vertical="center" wrapText="1"/>
    </xf>
    <xf numFmtId="0" fontId="14" fillId="0" borderId="0" xfId="0" applyFont="1" applyAlignment="1">
      <alignment horizontal="center" vertical="center" wrapText="1"/>
    </xf>
    <xf numFmtId="0" fontId="14" fillId="0" borderId="2" xfId="0" applyFont="1" applyFill="1" applyBorder="1" applyAlignment="1">
      <alignment horizontal="justify" vertical="center" wrapText="1"/>
    </xf>
    <xf numFmtId="0" fontId="14" fillId="2" borderId="2" xfId="0" applyFont="1" applyFill="1" applyBorder="1" applyAlignment="1">
      <alignment horizontal="center" vertical="center" wrapText="1"/>
    </xf>
    <xf numFmtId="0" fontId="40" fillId="2" borderId="2" xfId="0" applyFont="1" applyFill="1" applyBorder="1" applyAlignment="1">
      <alignment/>
    </xf>
    <xf numFmtId="17" fontId="14" fillId="2" borderId="2" xfId="0" applyNumberFormat="1" applyFont="1" applyFill="1" applyBorder="1" applyAlignment="1">
      <alignment horizontal="center" vertical="center" wrapText="1"/>
    </xf>
    <xf numFmtId="0" fontId="35" fillId="0" borderId="0" xfId="0" applyFont="1" applyFill="1" applyAlignment="1">
      <alignment/>
    </xf>
    <xf numFmtId="0" fontId="14" fillId="2" borderId="2" xfId="0" applyFont="1" applyFill="1" applyBorder="1" applyAlignment="1">
      <alignment horizontal="center" vertical="center" wrapText="1"/>
    </xf>
    <xf numFmtId="0" fontId="34" fillId="0" borderId="0" xfId="0" applyFont="1" applyFill="1" applyAlignment="1">
      <alignment/>
    </xf>
    <xf numFmtId="0" fontId="15" fillId="0" borderId="0" xfId="0" applyFont="1" applyFill="1" applyAlignment="1">
      <alignment horizontal="right"/>
    </xf>
    <xf numFmtId="0" fontId="36" fillId="0" borderId="0" xfId="0" applyFont="1" applyFill="1" applyAlignment="1">
      <alignment/>
    </xf>
    <xf numFmtId="0" fontId="15" fillId="0" borderId="0" xfId="0" applyFont="1" applyFill="1" applyAlignment="1">
      <alignment vertical="center"/>
    </xf>
    <xf numFmtId="0" fontId="15" fillId="0" borderId="0" xfId="0" applyFont="1" applyFill="1" applyAlignment="1">
      <alignment/>
    </xf>
    <xf numFmtId="0" fontId="13" fillId="0" borderId="0" xfId="0" applyFont="1" applyFill="1" applyAlignment="1">
      <alignment/>
    </xf>
    <xf numFmtId="0" fontId="14" fillId="0" borderId="2" xfId="0" applyFont="1" applyFill="1" applyBorder="1" applyAlignment="1">
      <alignment vertical="center" wrapText="1"/>
    </xf>
    <xf numFmtId="16" fontId="14" fillId="0" borderId="2" xfId="0" applyNumberFormat="1" applyFont="1" applyFill="1" applyBorder="1" applyAlignment="1">
      <alignment horizontal="center" vertical="center" wrapText="1"/>
    </xf>
    <xf numFmtId="0" fontId="40" fillId="0" borderId="2" xfId="0" applyFont="1" applyFill="1" applyBorder="1" applyAlignment="1">
      <alignment/>
    </xf>
    <xf numFmtId="0" fontId="14" fillId="0" borderId="2" xfId="0" applyFont="1" applyFill="1" applyBorder="1" applyAlignment="1">
      <alignment wrapText="1"/>
    </xf>
    <xf numFmtId="0" fontId="35" fillId="0" borderId="0" xfId="0" applyFont="1" applyFill="1" applyAlignment="1">
      <alignment vertical="center" wrapText="1"/>
    </xf>
    <xf numFmtId="0" fontId="35" fillId="0" borderId="0" xfId="0" applyFont="1" applyFill="1" applyAlignment="1">
      <alignment horizontal="center" vertical="center" wrapText="1"/>
    </xf>
    <xf numFmtId="193" fontId="14" fillId="0" borderId="2" xfId="22" applyNumberFormat="1" applyFont="1" applyFill="1" applyBorder="1" applyAlignment="1">
      <alignment vertical="center" wrapText="1"/>
    </xf>
    <xf numFmtId="193" fontId="14" fillId="0" borderId="2" xfId="22"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5" fillId="3" borderId="5" xfId="0" applyFont="1" applyFill="1" applyBorder="1" applyAlignment="1">
      <alignment horizontal="center" vertical="center"/>
    </xf>
    <xf numFmtId="49" fontId="11" fillId="0" borderId="2" xfId="0" applyNumberFormat="1" applyFont="1" applyBorder="1" applyAlignment="1" applyProtection="1">
      <alignment horizontal="center" vertical="center"/>
      <protection/>
    </xf>
    <xf numFmtId="0" fontId="40" fillId="0" borderId="2" xfId="0" applyFont="1" applyBorder="1" applyAlignment="1">
      <alignment/>
    </xf>
    <xf numFmtId="0" fontId="40" fillId="0" borderId="2" xfId="0" applyFont="1" applyBorder="1" applyAlignment="1">
      <alignment horizontal="center"/>
    </xf>
    <xf numFmtId="0" fontId="14" fillId="0" borderId="3" xfId="0" applyFont="1" applyBorder="1" applyAlignment="1">
      <alignment horizontal="center" vertical="center" textRotation="90" wrapText="1"/>
    </xf>
    <xf numFmtId="0" fontId="14" fillId="0" borderId="10" xfId="0" applyFont="1" applyBorder="1" applyAlignment="1">
      <alignment horizontal="center" vertical="center" textRotation="90" wrapText="1"/>
    </xf>
    <xf numFmtId="49" fontId="14" fillId="0" borderId="2" xfId="0" applyNumberFormat="1" applyFont="1" applyBorder="1" applyAlignment="1">
      <alignment horizontal="center" vertical="center" wrapText="1"/>
    </xf>
    <xf numFmtId="0" fontId="23" fillId="0" borderId="9" xfId="0" applyFont="1" applyFill="1" applyBorder="1" applyAlignment="1">
      <alignment horizontal="center" vertical="center"/>
    </xf>
    <xf numFmtId="0" fontId="23" fillId="0" borderId="5" xfId="0" applyFont="1" applyFill="1" applyBorder="1" applyAlignment="1">
      <alignment horizontal="center" vertical="center"/>
    </xf>
    <xf numFmtId="0" fontId="22" fillId="0" borderId="5" xfId="0" applyFont="1" applyBorder="1" applyAlignment="1">
      <alignment horizontal="center"/>
    </xf>
    <xf numFmtId="0" fontId="14" fillId="0" borderId="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22" fillId="0" borderId="9" xfId="0" applyFont="1" applyBorder="1" applyAlignment="1">
      <alignment horizontal="center"/>
    </xf>
    <xf numFmtId="0" fontId="22" fillId="0" borderId="6" xfId="0" applyFont="1" applyBorder="1" applyAlignment="1">
      <alignment horizontal="center"/>
    </xf>
    <xf numFmtId="0" fontId="19" fillId="0" borderId="0" xfId="0" applyFont="1" applyAlignment="1">
      <alignment horizontal="center" vertical="center"/>
    </xf>
    <xf numFmtId="0" fontId="14" fillId="0" borderId="2"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5" xfId="0" applyFont="1" applyBorder="1" applyAlignment="1">
      <alignment horizontal="center" vertical="center" wrapText="1"/>
    </xf>
    <xf numFmtId="0" fontId="22" fillId="10" borderId="3"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14" fillId="0" borderId="11" xfId="0" applyFont="1" applyBorder="1" applyAlignment="1">
      <alignment horizontal="center" vertical="center" textRotation="90" wrapText="1"/>
    </xf>
    <xf numFmtId="0" fontId="19" fillId="0" borderId="0" xfId="0" applyFont="1" applyAlignment="1">
      <alignment horizontal="center"/>
    </xf>
    <xf numFmtId="0" fontId="14" fillId="0" borderId="9"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22" fillId="3" borderId="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23" fillId="0" borderId="9" xfId="0" applyFont="1" applyFill="1" applyBorder="1" applyAlignment="1">
      <alignment horizontal="center"/>
    </xf>
    <xf numFmtId="0" fontId="23" fillId="0" borderId="5" xfId="0" applyFont="1" applyFill="1" applyBorder="1" applyAlignment="1">
      <alignment horizontal="center"/>
    </xf>
    <xf numFmtId="0" fontId="14" fillId="5" borderId="12"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9" fillId="0" borderId="0" xfId="0" applyFont="1" applyFill="1" applyAlignment="1">
      <alignment horizontal="center" vertical="center"/>
    </xf>
    <xf numFmtId="0" fontId="14"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9" xfId="0" applyFont="1" applyFill="1" applyBorder="1" applyAlignment="1">
      <alignment horizontal="center"/>
    </xf>
    <xf numFmtId="0" fontId="22" fillId="0" borderId="6" xfId="0" applyFont="1" applyFill="1" applyBorder="1" applyAlignment="1">
      <alignment horizontal="center"/>
    </xf>
    <xf numFmtId="0" fontId="22" fillId="0" borderId="5" xfId="0" applyFont="1" applyFill="1" applyBorder="1" applyAlignment="1">
      <alignment horizontal="center"/>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22" fillId="0" borderId="6" xfId="0" applyFont="1" applyFill="1" applyBorder="1" applyAlignment="1">
      <alignment horizontal="center" vertical="center" wrapText="1"/>
    </xf>
    <xf numFmtId="1" fontId="41" fillId="0" borderId="0" xfId="19" applyNumberFormat="1" applyFont="1" applyFill="1" applyAlignment="1">
      <alignment horizontal="center"/>
      <protection/>
    </xf>
    <xf numFmtId="0" fontId="20" fillId="0" borderId="2" xfId="0" applyFont="1" applyBorder="1" applyAlignment="1">
      <alignment horizontal="center" vertical="center" wrapText="1"/>
    </xf>
    <xf numFmtId="1" fontId="19" fillId="2" borderId="9" xfId="0" applyNumberFormat="1" applyFont="1" applyFill="1" applyBorder="1" applyAlignment="1">
      <alignment horizontal="center" vertical="center" wrapText="1"/>
    </xf>
    <xf numFmtId="1" fontId="19" fillId="2" borderId="5" xfId="0" applyNumberFormat="1" applyFont="1" applyFill="1" applyBorder="1" applyAlignment="1">
      <alignment horizontal="center" vertical="center" wrapText="1"/>
    </xf>
    <xf numFmtId="2" fontId="29" fillId="5" borderId="9" xfId="0" applyNumberFormat="1" applyFont="1" applyFill="1" applyBorder="1" applyAlignment="1">
      <alignment horizontal="center" vertical="center"/>
    </xf>
    <xf numFmtId="2" fontId="29" fillId="5" borderId="5" xfId="0" applyNumberFormat="1" applyFont="1" applyFill="1" applyBorder="1" applyAlignment="1">
      <alignment horizontal="center" vertical="center"/>
    </xf>
    <xf numFmtId="1" fontId="15" fillId="0" borderId="7" xfId="19" applyNumberFormat="1" applyFont="1" applyFill="1" applyBorder="1" applyAlignment="1">
      <alignment horizontal="center"/>
      <protection/>
    </xf>
    <xf numFmtId="1" fontId="15" fillId="0" borderId="0" xfId="19" applyNumberFormat="1" applyFont="1" applyFill="1" applyBorder="1" applyAlignment="1">
      <alignment horizontal="center"/>
      <protection/>
    </xf>
    <xf numFmtId="1" fontId="18"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0" borderId="12" xfId="0" applyFont="1" applyBorder="1" applyAlignment="1">
      <alignment horizontal="center"/>
    </xf>
    <xf numFmtId="0" fontId="20" fillId="0" borderId="4" xfId="0" applyFont="1" applyBorder="1" applyAlignment="1">
      <alignment horizontal="center"/>
    </xf>
    <xf numFmtId="0" fontId="20" fillId="0" borderId="13" xfId="0" applyFont="1" applyBorder="1" applyAlignment="1">
      <alignment horizontal="center"/>
    </xf>
    <xf numFmtId="0" fontId="20" fillId="0" borderId="8" xfId="0" applyFont="1" applyBorder="1" applyAlignment="1">
      <alignment horizontal="center"/>
    </xf>
    <xf numFmtId="0" fontId="20" fillId="0" borderId="2" xfId="0" applyFont="1" applyBorder="1" applyAlignment="1">
      <alignment horizontal="center"/>
    </xf>
    <xf numFmtId="0" fontId="11" fillId="0" borderId="0" xfId="0" applyFont="1" applyAlignment="1" applyProtection="1">
      <alignment horizontal="right"/>
      <protection locked="0"/>
    </xf>
    <xf numFmtId="0" fontId="12" fillId="0" borderId="2" xfId="0" applyFont="1" applyBorder="1" applyAlignment="1" applyProtection="1">
      <alignment horizontal="center"/>
      <protection/>
    </xf>
    <xf numFmtId="0" fontId="11" fillId="0" borderId="2" xfId="0" applyFont="1" applyBorder="1" applyAlignment="1" applyProtection="1">
      <alignment horizontal="center" vertical="center" wrapText="1"/>
      <protection/>
    </xf>
    <xf numFmtId="0" fontId="11" fillId="0" borderId="2" xfId="0" applyFont="1" applyBorder="1" applyAlignment="1" applyProtection="1">
      <alignment horizontal="center" vertical="center"/>
      <protection/>
    </xf>
    <xf numFmtId="0" fontId="11" fillId="0" borderId="2" xfId="0" applyFont="1" applyBorder="1" applyAlignment="1" applyProtection="1">
      <alignment horizontal="center"/>
      <protection/>
    </xf>
    <xf numFmtId="3" fontId="12" fillId="0" borderId="2" xfId="0" applyNumberFormat="1" applyFont="1" applyBorder="1" applyAlignment="1" applyProtection="1">
      <alignment horizontal="center"/>
      <protection/>
    </xf>
    <xf numFmtId="0" fontId="12" fillId="0" borderId="2"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xf>
    <xf numFmtId="49" fontId="1" fillId="0" borderId="0" xfId="0" applyNumberFormat="1" applyFont="1" applyAlignment="1">
      <alignment horizontal="right" vertical="top" wrapText="1"/>
    </xf>
    <xf numFmtId="49" fontId="2" fillId="0" borderId="0" xfId="0" applyNumberFormat="1" applyFont="1" applyAlignment="1">
      <alignment horizontal="center" vertical="top"/>
    </xf>
    <xf numFmtId="49" fontId="1" fillId="0" borderId="0" xfId="0" applyNumberFormat="1" applyFont="1" applyAlignment="1">
      <alignment horizontal="center" vertical="top"/>
    </xf>
    <xf numFmtId="49" fontId="1" fillId="0" borderId="12" xfId="0" applyNumberFormat="1" applyFont="1" applyBorder="1" applyAlignment="1">
      <alignment vertical="top" wrapText="1"/>
    </xf>
    <xf numFmtId="49" fontId="1" fillId="0" borderId="1" xfId="0" applyNumberFormat="1" applyFont="1" applyBorder="1" applyAlignment="1">
      <alignment vertical="top" wrapText="1"/>
    </xf>
    <xf numFmtId="49" fontId="1" fillId="0" borderId="4" xfId="0" applyNumberFormat="1" applyFont="1" applyBorder="1" applyAlignment="1">
      <alignment vertical="top" wrapText="1"/>
    </xf>
    <xf numFmtId="49" fontId="1" fillId="0" borderId="12" xfId="0" applyNumberFormat="1" applyFont="1" applyBorder="1" applyAlignment="1">
      <alignment horizontal="justify" vertical="top" wrapText="1"/>
    </xf>
    <xf numFmtId="49" fontId="1" fillId="0" borderId="1" xfId="0" applyNumberFormat="1" applyFont="1" applyBorder="1" applyAlignment="1">
      <alignment horizontal="justify" vertical="top" wrapText="1"/>
    </xf>
    <xf numFmtId="49" fontId="1" fillId="0" borderId="4" xfId="0" applyNumberFormat="1" applyFont="1" applyBorder="1" applyAlignment="1">
      <alignment horizontal="justify" vertical="top" wrapText="1"/>
    </xf>
    <xf numFmtId="49" fontId="1" fillId="0" borderId="14" xfId="0" applyNumberFormat="1" applyFont="1" applyBorder="1" applyAlignment="1">
      <alignment vertical="top" wrapText="1"/>
    </xf>
    <xf numFmtId="49" fontId="1" fillId="0" borderId="0" xfId="0" applyNumberFormat="1" applyFont="1" applyBorder="1" applyAlignment="1">
      <alignment vertical="top" wrapText="1"/>
    </xf>
    <xf numFmtId="49" fontId="1" fillId="0" borderId="15" xfId="0" applyNumberFormat="1" applyFont="1" applyBorder="1" applyAlignment="1">
      <alignment vertical="top" wrapText="1"/>
    </xf>
    <xf numFmtId="49" fontId="1" fillId="0" borderId="14" xfId="0" applyNumberFormat="1" applyFont="1" applyBorder="1" applyAlignment="1">
      <alignment horizontal="justify" vertical="top" wrapText="1"/>
    </xf>
    <xf numFmtId="49" fontId="1" fillId="0" borderId="0" xfId="0" applyNumberFormat="1" applyFont="1" applyBorder="1" applyAlignment="1">
      <alignment horizontal="justify" vertical="top" wrapText="1"/>
    </xf>
    <xf numFmtId="49" fontId="1" fillId="0" borderId="15" xfId="0" applyNumberFormat="1" applyFont="1" applyBorder="1" applyAlignment="1">
      <alignment horizontal="justify" vertical="top" wrapText="1"/>
    </xf>
    <xf numFmtId="49" fontId="1" fillId="0" borderId="13" xfId="0" applyNumberFormat="1" applyFont="1" applyBorder="1" applyAlignment="1">
      <alignment vertical="top" wrapText="1"/>
    </xf>
    <xf numFmtId="49" fontId="1" fillId="0" borderId="7" xfId="0" applyNumberFormat="1" applyFont="1" applyBorder="1" applyAlignment="1">
      <alignment vertical="top" wrapText="1"/>
    </xf>
    <xf numFmtId="49" fontId="1" fillId="0" borderId="8" xfId="0" applyNumberFormat="1" applyFont="1" applyBorder="1" applyAlignment="1">
      <alignment vertical="top" wrapText="1"/>
    </xf>
    <xf numFmtId="49" fontId="1" fillId="0" borderId="13" xfId="0" applyNumberFormat="1" applyFont="1" applyBorder="1" applyAlignment="1">
      <alignment horizontal="justify" vertical="top" wrapText="1"/>
    </xf>
    <xf numFmtId="49" fontId="1" fillId="0" borderId="7" xfId="0" applyNumberFormat="1" applyFont="1" applyBorder="1" applyAlignment="1">
      <alignment horizontal="justify" vertical="top" wrapText="1"/>
    </xf>
    <xf numFmtId="49" fontId="1" fillId="0" borderId="8" xfId="0" applyNumberFormat="1" applyFont="1" applyBorder="1" applyAlignment="1">
      <alignment horizontal="justify" vertical="top" wrapText="1"/>
    </xf>
    <xf numFmtId="49" fontId="1" fillId="0" borderId="12" xfId="0" applyNumberFormat="1" applyFont="1" applyBorder="1" applyAlignment="1">
      <alignment horizontal="justify" vertical="center" wrapText="1"/>
    </xf>
    <xf numFmtId="49" fontId="1" fillId="0" borderId="1" xfId="0" applyNumberFormat="1" applyFont="1" applyBorder="1" applyAlignment="1">
      <alignment horizontal="justify" vertical="center" wrapText="1"/>
    </xf>
    <xf numFmtId="49" fontId="1" fillId="0" borderId="4" xfId="0" applyNumberFormat="1" applyFont="1" applyBorder="1" applyAlignment="1">
      <alignment horizontal="justify" vertical="center" wrapText="1"/>
    </xf>
    <xf numFmtId="49" fontId="1" fillId="0" borderId="13" xfId="0" applyNumberFormat="1" applyFont="1" applyBorder="1" applyAlignment="1">
      <alignment horizontal="justify" vertical="center" wrapText="1"/>
    </xf>
    <xf numFmtId="49" fontId="1" fillId="0" borderId="7" xfId="0" applyNumberFormat="1" applyFont="1" applyBorder="1" applyAlignment="1">
      <alignment horizontal="justify" vertical="center" wrapText="1"/>
    </xf>
    <xf numFmtId="49" fontId="1" fillId="0" borderId="8" xfId="0" applyNumberFormat="1" applyFont="1" applyBorder="1" applyAlignment="1">
      <alignment horizontal="justify" vertical="center" wrapText="1"/>
    </xf>
    <xf numFmtId="49" fontId="1" fillId="0" borderId="2" xfId="0" applyNumberFormat="1" applyFont="1" applyBorder="1" applyAlignment="1">
      <alignment vertical="top" wrapText="1"/>
    </xf>
    <xf numFmtId="49" fontId="1" fillId="0" borderId="2" xfId="0" applyNumberFormat="1" applyFont="1" applyBorder="1" applyAlignment="1">
      <alignment horizontal="justify" vertical="top" wrapText="1"/>
    </xf>
    <xf numFmtId="11" fontId="1" fillId="0" borderId="14" xfId="0" applyNumberFormat="1" applyFont="1" applyBorder="1" applyAlignment="1">
      <alignment horizontal="justify" vertical="top" wrapText="1"/>
    </xf>
    <xf numFmtId="11" fontId="1" fillId="0" borderId="0" xfId="0" applyNumberFormat="1" applyFont="1" applyBorder="1" applyAlignment="1">
      <alignment horizontal="justify" vertical="top" wrapText="1"/>
    </xf>
    <xf numFmtId="11" fontId="1" fillId="0" borderId="15" xfId="0" applyNumberFormat="1" applyFont="1" applyBorder="1" applyAlignment="1">
      <alignment horizontal="justify" vertical="top" wrapText="1"/>
    </xf>
    <xf numFmtId="49" fontId="1" fillId="0" borderId="12"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49" fontId="1" fillId="0" borderId="4" xfId="0" applyNumberFormat="1" applyFont="1" applyBorder="1" applyAlignment="1">
      <alignment horizontal="left" vertical="top" wrapText="1"/>
    </xf>
    <xf numFmtId="49" fontId="1" fillId="0" borderId="14" xfId="0" applyNumberFormat="1" applyFont="1" applyBorder="1" applyAlignment="1">
      <alignment horizontal="left" vertical="top" wrapText="1"/>
    </xf>
    <xf numFmtId="49" fontId="1" fillId="0" borderId="0" xfId="0" applyNumberFormat="1" applyFont="1" applyBorder="1" applyAlignment="1">
      <alignment horizontal="left" vertical="top" wrapText="1"/>
    </xf>
    <xf numFmtId="49" fontId="1" fillId="0" borderId="15" xfId="0" applyNumberFormat="1" applyFont="1" applyBorder="1" applyAlignment="1">
      <alignment horizontal="left" vertical="top" wrapText="1"/>
    </xf>
    <xf numFmtId="49" fontId="1" fillId="2" borderId="12" xfId="0" applyNumberFormat="1" applyFont="1" applyFill="1" applyBorder="1" applyAlignment="1">
      <alignment horizontal="justify" wrapText="1"/>
    </xf>
    <xf numFmtId="49" fontId="1" fillId="2" borderId="1" xfId="0" applyNumberFormat="1" applyFont="1" applyFill="1" applyBorder="1" applyAlignment="1">
      <alignment horizontal="justify" wrapText="1"/>
    </xf>
    <xf numFmtId="49" fontId="1" fillId="2" borderId="4" xfId="0" applyNumberFormat="1" applyFont="1" applyFill="1" applyBorder="1" applyAlignment="1">
      <alignment horizontal="justify" wrapText="1"/>
    </xf>
    <xf numFmtId="49" fontId="1" fillId="2" borderId="14" xfId="0" applyNumberFormat="1" applyFont="1" applyFill="1" applyBorder="1" applyAlignment="1">
      <alignment horizontal="justify" vertical="top" wrapText="1"/>
    </xf>
    <xf numFmtId="49" fontId="1" fillId="2" borderId="0" xfId="0" applyNumberFormat="1" applyFont="1" applyFill="1" applyBorder="1" applyAlignment="1">
      <alignment horizontal="justify" vertical="top" wrapText="1"/>
    </xf>
    <xf numFmtId="49" fontId="1" fillId="2" borderId="15" xfId="0" applyNumberFormat="1" applyFont="1" applyFill="1" applyBorder="1" applyAlignment="1">
      <alignment horizontal="justify" vertical="top" wrapText="1"/>
    </xf>
    <xf numFmtId="11" fontId="1" fillId="0" borderId="2" xfId="0" applyNumberFormat="1" applyFont="1" applyBorder="1" applyAlignment="1">
      <alignment horizontal="justify" vertical="top" wrapText="1"/>
    </xf>
    <xf numFmtId="49" fontId="2" fillId="0" borderId="0" xfId="0" applyNumberFormat="1" applyFont="1" applyAlignment="1">
      <alignment horizontal="center" vertical="top" wrapText="1"/>
    </xf>
    <xf numFmtId="11" fontId="1" fillId="2" borderId="0" xfId="0" applyNumberFormat="1" applyFont="1" applyFill="1" applyAlignment="1">
      <alignment horizontal="justify" vertical="top" wrapText="1"/>
    </xf>
    <xf numFmtId="11" fontId="1" fillId="0" borderId="0" xfId="0" applyNumberFormat="1" applyFont="1" applyAlignment="1">
      <alignment horizontal="justify" vertical="top" wrapText="1"/>
    </xf>
    <xf numFmtId="11" fontId="1" fillId="0" borderId="0" xfId="0" applyNumberFormat="1" applyFont="1" applyFill="1" applyAlignment="1">
      <alignment horizontal="justify" vertical="top" wrapText="1"/>
    </xf>
    <xf numFmtId="49" fontId="4" fillId="2" borderId="12"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5" xfId="0" applyNumberFormat="1" applyFont="1" applyFill="1" applyBorder="1" applyAlignment="1">
      <alignment horizontal="center" vertical="center"/>
    </xf>
    <xf numFmtId="49" fontId="4" fillId="2" borderId="9" xfId="0" applyNumberFormat="1" applyFont="1" applyFill="1" applyBorder="1" applyAlignment="1">
      <alignment horizontal="left" vertical="top" wrapText="1"/>
    </xf>
    <xf numFmtId="49" fontId="4" fillId="2" borderId="6" xfId="0" applyNumberFormat="1" applyFont="1" applyFill="1" applyBorder="1" applyAlignment="1">
      <alignment horizontal="left" vertical="top" wrapText="1"/>
    </xf>
    <xf numFmtId="49" fontId="4" fillId="2" borderId="5" xfId="0" applyNumberFormat="1" applyFont="1" applyFill="1" applyBorder="1" applyAlignment="1">
      <alignment horizontal="left" vertical="top" wrapText="1"/>
    </xf>
    <xf numFmtId="11" fontId="1" fillId="2" borderId="0" xfId="0" applyNumberFormat="1" applyFont="1" applyFill="1" applyBorder="1" applyAlignment="1">
      <alignment horizontal="justify" vertical="top" wrapText="1"/>
    </xf>
    <xf numFmtId="11" fontId="2" fillId="0" borderId="0" xfId="0" applyNumberFormat="1" applyFont="1" applyAlignment="1">
      <alignment horizontal="center" vertical="top" wrapText="1"/>
    </xf>
    <xf numFmtId="11" fontId="2" fillId="0" borderId="0" xfId="0" applyNumberFormat="1" applyFont="1" applyAlignment="1">
      <alignment horizontal="left" vertical="top" wrapText="1"/>
    </xf>
    <xf numFmtId="11" fontId="2" fillId="0" borderId="0" xfId="0" applyNumberFormat="1" applyFont="1" applyAlignment="1">
      <alignment horizontal="justify" vertical="top" wrapText="1"/>
    </xf>
    <xf numFmtId="11" fontId="1" fillId="0" borderId="0" xfId="0" applyNumberFormat="1" applyFont="1" applyAlignment="1">
      <alignment horizontal="left" vertical="top" wrapText="1"/>
    </xf>
    <xf numFmtId="0" fontId="1" fillId="0" borderId="0" xfId="0" applyNumberFormat="1" applyFont="1" applyAlignment="1">
      <alignment horizontal="justify" vertical="top" wrapText="1"/>
    </xf>
    <xf numFmtId="11" fontId="1" fillId="0" borderId="0" xfId="0" applyNumberFormat="1" applyFont="1" applyAlignment="1">
      <alignment horizontal="justify" vertical="center" wrapText="1"/>
    </xf>
    <xf numFmtId="11" fontId="1" fillId="0" borderId="0" xfId="0" applyNumberFormat="1" applyFont="1" applyAlignment="1">
      <alignment horizontal="justify" vertical="justify" wrapText="1"/>
    </xf>
    <xf numFmtId="0" fontId="12" fillId="0" borderId="0" xfId="0" applyFont="1" applyBorder="1" applyAlignment="1" applyProtection="1">
      <alignment horizontal="center"/>
      <protection/>
    </xf>
    <xf numFmtId="0" fontId="12" fillId="0" borderId="0" xfId="0" applyFont="1" applyBorder="1" applyAlignment="1" applyProtection="1">
      <alignment horizontal="center" vertical="center"/>
      <protection/>
    </xf>
    <xf numFmtId="189" fontId="12" fillId="0" borderId="0" xfId="0" applyNumberFormat="1" applyFont="1" applyBorder="1" applyAlignment="1" applyProtection="1">
      <alignment horizontal="center"/>
      <protection/>
    </xf>
    <xf numFmtId="0" fontId="0" fillId="0" borderId="10" xfId="0" applyBorder="1" applyAlignment="1">
      <alignment/>
    </xf>
    <xf numFmtId="0" fontId="0" fillId="0" borderId="0" xfId="0" applyBorder="1" applyAlignment="1">
      <alignment/>
    </xf>
    <xf numFmtId="0" fontId="0" fillId="0" borderId="0" xfId="0" applyBorder="1" applyAlignment="1">
      <alignment/>
    </xf>
    <xf numFmtId="0" fontId="36" fillId="0" borderId="3" xfId="0" applyFont="1" applyBorder="1" applyAlignment="1">
      <alignment/>
    </xf>
    <xf numFmtId="0" fontId="36" fillId="0" borderId="3" xfId="0" applyFont="1" applyBorder="1" applyAlignment="1">
      <alignment/>
    </xf>
    <xf numFmtId="0" fontId="36" fillId="0" borderId="10" xfId="0" applyFont="1" applyBorder="1" applyAlignment="1">
      <alignment/>
    </xf>
    <xf numFmtId="0" fontId="36" fillId="0" borderId="2" xfId="0" applyFont="1" applyBorder="1" applyAlignment="1">
      <alignment/>
    </xf>
    <xf numFmtId="0" fontId="2" fillId="0" borderId="2" xfId="0" applyFont="1" applyBorder="1" applyAlignment="1" applyProtection="1">
      <alignment horizontal="center"/>
      <protection/>
    </xf>
    <xf numFmtId="0" fontId="36" fillId="0" borderId="2" xfId="0" applyFont="1" applyBorder="1" applyAlignment="1">
      <alignment/>
    </xf>
  </cellXfs>
  <cellStyles count="10">
    <cellStyle name="Normal" xfId="0"/>
    <cellStyle name="Hyperlink" xfId="15"/>
    <cellStyle name="Currency" xfId="16"/>
    <cellStyle name="Currency [0]" xfId="17"/>
    <cellStyle name="Обычный_REALIZ-00" xfId="18"/>
    <cellStyle name="Обычный_Форма(абон)" xfId="19"/>
    <cellStyle name="Followed Hyperlink" xfId="20"/>
    <cellStyle name="Percent"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65"/>
        </c:manualLayout>
      </c:layout>
      <c:spPr>
        <a:noFill/>
        <a:ln>
          <a:noFill/>
        </a:ln>
      </c:spPr>
      <c:txPr>
        <a:bodyPr vert="horz" rot="0"/>
        <a:lstStyle/>
        <a:p>
          <a:pPr>
            <a:defRPr lang="en-US" cap="none" sz="1800" b="1" i="0" u="none" baseline="0">
              <a:solidFill>
                <a:srgbClr val="000000"/>
              </a:solidFill>
            </a:defRPr>
          </a:pPr>
        </a:p>
      </c:txPr>
    </c:title>
    <c:view3D>
      <c:rotX val="30"/>
      <c:hPercent val="100"/>
      <c:rotY val="0"/>
      <c:depthPercent val="100"/>
      <c:rAngAx val="1"/>
    </c:view3D>
    <c:plotArea>
      <c:layout>
        <c:manualLayout>
          <c:xMode val="edge"/>
          <c:yMode val="edge"/>
          <c:x val="0.12675"/>
          <c:y val="0.1555"/>
          <c:w val="0.775"/>
          <c:h val="0.66475"/>
        </c:manualLayout>
      </c:layout>
      <c:pie3DChart>
        <c:varyColors val="1"/>
        <c:ser>
          <c:idx val="0"/>
          <c:order val="0"/>
          <c:tx>
            <c:strRef>
              <c:f>'[1]Расчет'!$A$3:$F$3</c:f>
              <c:strCache>
                <c:ptCount val="1"/>
                <c:pt idx="0">
                  <c:v>Объем потребления ТЭР.</c:v>
                </c:pt>
              </c:strCache>
            </c:strRef>
          </c:tx>
          <c:spPr>
            <a:solidFill>
              <a:srgbClr val="4F81BD"/>
            </a:solidFill>
            <a:ln w="3175">
              <a:noFill/>
            </a:ln>
          </c:spPr>
          <c:explosion val="26"/>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Промышленность
1,7%</a:t>
                    </a:r>
                  </a:p>
                </c:rich>
              </c:tx>
              <c:numFmt formatCode="General" sourceLinked="1"/>
              <c:spPr>
                <a:noFill/>
                <a:ln>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000" b="0" i="0" u="none" baseline="0">
                        <a:solidFill>
                          <a:srgbClr val="000000"/>
                        </a:solidFill>
                      </a:rPr>
                      <a:t>Топливно-энергетический </a:t>
                    </a:r>
                    <a:r>
                      <a:rPr lang="en-US" cap="none" sz="1200" b="0" i="0" u="none" baseline="0">
                        <a:solidFill>
                          <a:srgbClr val="000000"/>
                        </a:solidFill>
                      </a:rPr>
                      <a:t>комплекс</a:t>
                    </a:r>
                    <a:r>
                      <a:rPr lang="en-US" cap="none" sz="1000" b="0" i="0" u="none" baseline="0">
                        <a:solidFill>
                          <a:srgbClr val="000000"/>
                        </a:solidFill>
                      </a:rPr>
                      <a:t>
3%</a:t>
                    </a:r>
                  </a:p>
                </c:rich>
              </c:tx>
              <c:numFmt formatCode="General" sourceLinked="1"/>
              <c:spPr>
                <a:noFill/>
                <a:ln>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rPr>
                      <a:t>Сельское хозяйство
2,9%</a:t>
                    </a:r>
                  </a:p>
                </c:rich>
              </c:tx>
              <c:numFmt formatCode="General" sourceLinked="1"/>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0" b="0" i="0" u="none" baseline="0">
                        <a:solidFill>
                          <a:srgbClr val="000000"/>
                        </a:solidFill>
                      </a:rPr>
                      <a:t>Население 
70,9%</a:t>
                    </a:r>
                  </a:p>
                </c:rich>
              </c:tx>
              <c:numFmt formatCode="General" sourceLinked="1"/>
              <c:spPr>
                <a:noFill/>
                <a:ln>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00" b="0" i="0" u="none" baseline="0">
                        <a:solidFill>
                          <a:srgbClr val="000000"/>
                        </a:solidFill>
                      </a:rPr>
                      <a:t>Организации с участием государства (бюджет) 
21,4%</a:t>
                    </a:r>
                  </a:p>
                </c:rich>
              </c:tx>
              <c:numFmt formatCode="General" sourceLinked="1"/>
              <c:spPr>
                <a:noFill/>
                <a:ln>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000" b="0" i="0" u="none" baseline="0">
                        <a:solidFill>
                          <a:srgbClr val="000000"/>
                        </a:solidFill>
                      </a:rPr>
                      <a:t>Транспорт (в т.ч. моторное топливо)
0,1%</a:t>
                    </a:r>
                  </a:p>
                </c:rich>
              </c:tx>
              <c:numFmt formatCode="General" sourceLinked="1"/>
              <c:spPr>
                <a:noFill/>
                <a:ln>
                  <a:noFill/>
                </a:ln>
              </c:spPr>
              <c:showLegendKey val="0"/>
              <c:showVal val="0"/>
              <c:showBubbleSize val="0"/>
              <c:showCatName val="1"/>
              <c:showSerName val="0"/>
              <c:showPercent val="1"/>
            </c:dLbl>
            <c:numFmt formatCode="General" sourceLinked="1"/>
            <c:spPr>
              <a:noFill/>
              <a:ln>
                <a:noFill/>
              </a:ln>
            </c:spPr>
            <c:dLblPos val="outEnd"/>
            <c:showLegendKey val="0"/>
            <c:showVal val="0"/>
            <c:showBubbleSize val="0"/>
            <c:showCatName val="1"/>
            <c:showSerName val="0"/>
            <c:showLeaderLines val="1"/>
            <c:showPercent val="1"/>
          </c:dLbls>
          <c:cat>
            <c:strRef>
              <c:f>'[1]Расчет'!$A$5:$A$10</c:f>
              <c:strCache>
                <c:ptCount val="6"/>
                <c:pt idx="0">
                  <c:v>Промышленность</c:v>
                </c:pt>
                <c:pt idx="1">
                  <c:v>Топливно-энергетический комплекс</c:v>
                </c:pt>
                <c:pt idx="2">
                  <c:v>Сельское хозяйство</c:v>
                </c:pt>
                <c:pt idx="3">
                  <c:v>Население </c:v>
                </c:pt>
                <c:pt idx="4">
                  <c:v>Организации с участием государства (бюджет) </c:v>
                </c:pt>
                <c:pt idx="5">
                  <c:v>Транспорт (в т.ч. моторное топливо)</c:v>
                </c:pt>
              </c:strCache>
            </c:strRef>
          </c:cat>
          <c:val>
            <c:numRef>
              <c:f>'[1]Расчет'!$F$5:$F$10</c:f>
              <c:numCache>
                <c:ptCount val="6"/>
                <c:pt idx="0">
                  <c:v>4767.314783999999</c:v>
                </c:pt>
                <c:pt idx="1">
                  <c:v>3717.053971</c:v>
                </c:pt>
                <c:pt idx="2">
                  <c:v>54.22824</c:v>
                </c:pt>
                <c:pt idx="3">
                  <c:v>17884.534412</c:v>
                </c:pt>
                <c:pt idx="4">
                  <c:v>2489.6971539999995</c:v>
                </c:pt>
                <c:pt idx="5">
                  <c:v>25.225879999999997</c:v>
                </c:pt>
              </c:numCache>
            </c:numRef>
          </c:val>
        </c:ser>
        <c:ser>
          <c:idx val="1"/>
          <c:order val="1"/>
          <c:tx>
            <c:strRef>
              <c:f>'[1]Расчет'!$C$4</c:f>
              <c:strCache>
                <c:ptCount val="1"/>
                <c:pt idx="0">
                  <c:v>тепловой знергии, Гкал</c:v>
                </c:pt>
              </c:strCache>
            </c:strRef>
          </c:tx>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'[1]Расчет'!$A$5:$A$10</c:f>
              <c:strCache>
                <c:ptCount val="6"/>
                <c:pt idx="0">
                  <c:v>Промышленность</c:v>
                </c:pt>
                <c:pt idx="1">
                  <c:v>Топливно-энергетический комплекс</c:v>
                </c:pt>
                <c:pt idx="2">
                  <c:v>Сельское хозяйство</c:v>
                </c:pt>
                <c:pt idx="3">
                  <c:v>Население </c:v>
                </c:pt>
                <c:pt idx="4">
                  <c:v>Организации с участием государства (бюджет) </c:v>
                </c:pt>
                <c:pt idx="5">
                  <c:v>Транспорт (в т.ч. моторное топливо)</c:v>
                </c:pt>
              </c:strCache>
            </c:strRef>
          </c:cat>
          <c:val>
            <c:numRef>
              <c:f>'[1]Расчет'!$C$5:$C$11</c:f>
              <c:numCache>
                <c:ptCount val="6"/>
                <c:pt idx="0">
                  <c:v>0</c:v>
                </c:pt>
                <c:pt idx="1">
                  <c:v>338.1</c:v>
                </c:pt>
                <c:pt idx="2">
                  <c:v>0</c:v>
                </c:pt>
                <c:pt idx="3">
                  <c:v>10365.7</c:v>
                </c:pt>
                <c:pt idx="4">
                  <c:v>7443.134</c:v>
                </c:pt>
                <c:pt idx="5">
                  <c:v>0</c:v>
                </c:pt>
              </c:numCache>
            </c:numRef>
          </c:val>
        </c:ser>
        <c:ser>
          <c:idx val="2"/>
          <c:order val="2"/>
          <c:tx>
            <c:strRef>
              <c:f>'[1]Расчет'!$D$4</c:f>
              <c:strCache>
                <c:ptCount val="1"/>
                <c:pt idx="0">
                  <c:v>газа, тыс. м3</c:v>
                </c:pt>
              </c:strCache>
            </c:strRef>
          </c:tx>
          <c:spPr>
            <a:solidFill>
              <a:srgbClr val="9BBB59"/>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'[1]Расчет'!$A$5:$A$10</c:f>
              <c:strCache>
                <c:ptCount val="6"/>
                <c:pt idx="0">
                  <c:v>Промышленность</c:v>
                </c:pt>
                <c:pt idx="1">
                  <c:v>Топливно-энергетический комплекс</c:v>
                </c:pt>
                <c:pt idx="2">
                  <c:v>Сельское хозяйство</c:v>
                </c:pt>
                <c:pt idx="3">
                  <c:v>Население </c:v>
                </c:pt>
                <c:pt idx="4">
                  <c:v>Организации с участием государства (бюджет) </c:v>
                </c:pt>
                <c:pt idx="5">
                  <c:v>Транспорт (в т.ч. моторное топливо)</c:v>
                </c:pt>
              </c:strCache>
            </c:strRef>
          </c:cat>
          <c:val>
            <c:numRef>
              <c:f>'[1]Расчет'!$D$5:$D$11</c:f>
              <c:numCache>
                <c:ptCount val="6"/>
                <c:pt idx="0">
                  <c:v>4092.489</c:v>
                </c:pt>
                <c:pt idx="1">
                  <c:v>3023.384</c:v>
                </c:pt>
                <c:pt idx="2">
                  <c:v>0</c:v>
                </c:pt>
                <c:pt idx="3">
                  <c:v>12774.297</c:v>
                </c:pt>
                <c:pt idx="4">
                  <c:v>1013.637</c:v>
                </c:pt>
                <c:pt idx="5">
                  <c:v>20.755</c:v>
                </c:pt>
              </c:numCache>
            </c:numRef>
          </c:val>
        </c:ser>
        <c:ser>
          <c:idx val="3"/>
          <c:order val="3"/>
          <c:tx>
            <c:strRef>
              <c:f>'[1]Расчет'!$E$4</c:f>
              <c:strCache>
                <c:ptCount val="1"/>
                <c:pt idx="0">
                  <c:v>воды, тыс. м3</c:v>
                </c:pt>
              </c:strCache>
            </c:strRef>
          </c:tx>
          <c:spPr>
            <a:solidFill>
              <a:srgbClr val="8064A2"/>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'[1]Расчет'!$A$5:$A$10</c:f>
              <c:strCache>
                <c:ptCount val="6"/>
                <c:pt idx="0">
                  <c:v>Промышленность</c:v>
                </c:pt>
                <c:pt idx="1">
                  <c:v>Топливно-энергетический комплекс</c:v>
                </c:pt>
                <c:pt idx="2">
                  <c:v>Сельское хозяйство</c:v>
                </c:pt>
                <c:pt idx="3">
                  <c:v>Население </c:v>
                </c:pt>
                <c:pt idx="4">
                  <c:v>Организации с участием государства (бюджет) </c:v>
                </c:pt>
                <c:pt idx="5">
                  <c:v>Транспорт (в т.ч. моторное топливо)</c:v>
                </c:pt>
              </c:strCache>
            </c:strRef>
          </c:cat>
          <c:val>
            <c:numRef>
              <c:f>'[1]Расчет'!$E$5:$E$11</c:f>
              <c:numCache>
                <c:ptCount val="6"/>
                <c:pt idx="0">
                  <c:v>3.659</c:v>
                </c:pt>
                <c:pt idx="1">
                  <c:v>10.673</c:v>
                </c:pt>
                <c:pt idx="2">
                  <c:v>0</c:v>
                </c:pt>
                <c:pt idx="3">
                  <c:v>538.9</c:v>
                </c:pt>
                <c:pt idx="4">
                  <c:v>50.426</c:v>
                </c:pt>
                <c:pt idx="5">
                  <c:v>0.024</c:v>
                </c:pt>
              </c:numCache>
            </c:numRef>
          </c:val>
        </c:ser>
        <c:ser>
          <c:idx val="4"/>
          <c:order val="4"/>
          <c:tx>
            <c:strRef>
              <c:f>'[1]Расчет'!$F$4</c:f>
              <c:strCache>
                <c:ptCount val="1"/>
                <c:pt idx="0">
                  <c:v>Всего в Т.У.Т.</c:v>
                </c:pt>
              </c:strCache>
            </c:strRef>
          </c:tx>
          <c:spPr>
            <a:solidFill>
              <a:srgbClr val="4BACC6"/>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'[1]Расчет'!$A$5:$A$10</c:f>
              <c:strCache>
                <c:ptCount val="6"/>
                <c:pt idx="0">
                  <c:v>Промышленность</c:v>
                </c:pt>
                <c:pt idx="1">
                  <c:v>Топливно-энергетический комплекс</c:v>
                </c:pt>
                <c:pt idx="2">
                  <c:v>Сельское хозяйство</c:v>
                </c:pt>
                <c:pt idx="3">
                  <c:v>Население </c:v>
                </c:pt>
                <c:pt idx="4">
                  <c:v>Организации с участием государства (бюджет) </c:v>
                </c:pt>
                <c:pt idx="5">
                  <c:v>Транспорт (в т.ч. моторное топливо)</c:v>
                </c:pt>
              </c:strCache>
            </c:strRef>
          </c:cat>
          <c:val>
            <c:numRef>
              <c:f>'[1]Расчет'!$F$5:$F$11</c:f>
              <c:numCache>
                <c:ptCount val="6"/>
                <c:pt idx="0">
                  <c:v>4767.314783999999</c:v>
                </c:pt>
                <c:pt idx="1">
                  <c:v>3717.053971</c:v>
                </c:pt>
                <c:pt idx="2">
                  <c:v>54.22824</c:v>
                </c:pt>
                <c:pt idx="3">
                  <c:v>17884.534412</c:v>
                </c:pt>
                <c:pt idx="4">
                  <c:v>2489.6971539999995</c:v>
                </c:pt>
                <c:pt idx="5">
                  <c:v>25.225879999999997</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475"/>
        </c:manualLayout>
      </c:layout>
      <c:spPr>
        <a:noFill/>
        <a:ln>
          <a:noFill/>
        </a:ln>
      </c:spPr>
      <c:txPr>
        <a:bodyPr vert="horz" rot="0"/>
        <a:lstStyle/>
        <a:p>
          <a:pPr>
            <a:defRPr lang="en-US" cap="none" sz="1800" b="1" i="0" u="none" baseline="0">
              <a:solidFill>
                <a:srgbClr val="000000"/>
              </a:solidFill>
            </a:defRPr>
          </a:pPr>
        </a:p>
      </c:txPr>
    </c:title>
    <c:view3D>
      <c:rotX val="30"/>
      <c:hPercent val="100"/>
      <c:rotY val="0"/>
      <c:depthPercent val="100"/>
      <c:rAngAx val="1"/>
    </c:view3D>
    <c:plotArea>
      <c:layout>
        <c:manualLayout>
          <c:xMode val="edge"/>
          <c:yMode val="edge"/>
          <c:x val="0.04575"/>
          <c:y val="0.153"/>
          <c:w val="0.9045"/>
          <c:h val="0.7685"/>
        </c:manualLayout>
      </c:layout>
      <c:pie3DChart>
        <c:varyColors val="1"/>
        <c:ser>
          <c:idx val="0"/>
          <c:order val="0"/>
          <c:tx>
            <c:strRef>
              <c:f>'[1]Расчет'!$A$52</c:f>
              <c:strCache>
                <c:ptCount val="1"/>
                <c:pt idx="0">
                  <c:v>Промышленность</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explosion val="24"/>
            <c:spPr>
              <a:solidFill>
                <a:srgbClr val="9BBB59"/>
              </a:solidFill>
              <a:ln w="3175">
                <a:noFill/>
              </a:ln>
            </c:spPr>
          </c:dPt>
          <c:dPt>
            <c:idx val="3"/>
            <c:spPr>
              <a:solidFill>
                <a:srgbClr val="8064A2"/>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электрической энергии Т.У.Т.
11,7%</a:t>
                    </a:r>
                  </a:p>
                </c:rich>
              </c:tx>
              <c:numFmt formatCode="General" sourceLinked="1"/>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00" b="0" i="0" u="none" baseline="0">
                        <a:solidFill>
                          <a:srgbClr val="000000"/>
                        </a:solidFill>
                      </a:rPr>
                      <a:t>газа, Т.У.Т.
88,3%</a:t>
                    </a:r>
                  </a:p>
                </c:rich>
              </c:tx>
              <c:numFmt formatCode="General" sourceLinked="1"/>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0" b="0" i="0" u="none" baseline="0">
                        <a:solidFill>
                          <a:srgbClr val="000000"/>
                        </a:solidFill>
                      </a:rPr>
                      <a:t>воды, </a:t>
                    </a:r>
                    <a:r>
                      <a:rPr lang="en-US" cap="none" sz="1050" b="0" i="0" u="none" baseline="0">
                        <a:solidFill>
                          <a:srgbClr val="000000"/>
                        </a:solidFill>
                      </a:rPr>
                      <a:t>тыс. м3
</a:t>
                    </a:r>
                    <a:r>
                      <a:rPr lang="en-US" cap="none" sz="1000" b="0" i="0" u="none" baseline="0">
                        <a:solidFill>
                          <a:srgbClr val="000000"/>
                        </a:solidFill>
                      </a:rPr>
                      <a:t>12%</a:t>
                    </a:r>
                  </a:p>
                </c:rich>
              </c:tx>
              <c:numFmt formatCode="General" sourceLinked="1"/>
              <c:spPr>
                <a:noFill/>
                <a:ln>
                  <a:no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'[1]Расчет'!$B$51:$E$51</c:f>
              <c:strCache>
                <c:ptCount val="4"/>
                <c:pt idx="0">
                  <c:v>электрической энергии Т.У.Т.</c:v>
                </c:pt>
                <c:pt idx="1">
                  <c:v>тепловой знергии, Т.У.Т.</c:v>
                </c:pt>
                <c:pt idx="2">
                  <c:v>газа, Т.У.Т.</c:v>
                </c:pt>
                <c:pt idx="3">
                  <c:v>воды, тыс. м3</c:v>
                </c:pt>
              </c:strCache>
            </c:strRef>
          </c:cat>
          <c:val>
            <c:numRef>
              <c:f>'[1]Расчет'!$B$52:$E$52</c:f>
              <c:numCache>
                <c:ptCount val="4"/>
                <c:pt idx="0">
                  <c:v>118.24728</c:v>
                </c:pt>
                <c:pt idx="1">
                  <c:v>0</c:v>
                </c:pt>
                <c:pt idx="2">
                  <c:v>4649.067504</c:v>
                </c:pt>
                <c:pt idx="3">
                  <c:v>3.659</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0575"/>
        </c:manualLayout>
      </c:layout>
      <c:spPr>
        <a:noFill/>
        <a:ln>
          <a:noFill/>
        </a:ln>
      </c:spPr>
      <c:txPr>
        <a:bodyPr vert="horz" rot="0"/>
        <a:lstStyle/>
        <a:p>
          <a:pPr>
            <a:defRPr lang="en-US" cap="none" sz="1800" b="1" i="0" u="none" baseline="0">
              <a:solidFill>
                <a:srgbClr val="000000"/>
              </a:solidFill>
            </a:defRPr>
          </a:pPr>
        </a:p>
      </c:txPr>
    </c:title>
    <c:view3D>
      <c:rotX val="30"/>
      <c:hPercent val="100"/>
      <c:rotY val="0"/>
      <c:depthPercent val="100"/>
      <c:rAngAx val="1"/>
    </c:view3D>
    <c:plotArea>
      <c:layout>
        <c:manualLayout>
          <c:xMode val="edge"/>
          <c:yMode val="edge"/>
          <c:x val="0.0235"/>
          <c:y val="0.1645"/>
          <c:w val="0.95025"/>
          <c:h val="0.7515"/>
        </c:manualLayout>
      </c:layout>
      <c:pie3DChart>
        <c:varyColors val="1"/>
        <c:ser>
          <c:idx val="0"/>
          <c:order val="0"/>
          <c:tx>
            <c:strRef>
              <c:f>'[1]Расчет'!$A$53</c:f>
              <c:strCache>
                <c:ptCount val="1"/>
                <c:pt idx="0">
                  <c:v>Топливно-энергетический комплекс</c:v>
                </c:pt>
              </c:strCache>
            </c:strRef>
          </c:tx>
          <c:spPr>
            <a:solidFill>
              <a:srgbClr val="4F81BD"/>
            </a:solidFill>
            <a:ln w="3175">
              <a:noFill/>
            </a:ln>
          </c:spPr>
          <c:explosion val="45"/>
          <c:extLst>
            <c:ext xmlns:c14="http://schemas.microsoft.com/office/drawing/2007/8/2/chart" uri="{6F2FDCE9-48DA-4B69-8628-5D25D57E5C99}">
              <c14:invertSolidFillFmt>
                <c14:spPr>
                  <a:solidFill>
                    <a:srgbClr val="FFFFFF"/>
                  </a:solidFill>
                </c14:spPr>
              </c14:invertSolidFillFmt>
            </c:ext>
          </c:extLst>
          <c:dPt>
            <c:idx val="0"/>
            <c:explosion val="36"/>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электрической энергии Т.У.Т.
9%</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000" b="0" i="0" u="none" baseline="0">
                        <a:solidFill>
                          <a:srgbClr val="000000"/>
                        </a:solidFill>
                      </a:rPr>
                      <a:t>тепловой знергии, Т.У.Т.
0%</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00" b="0" i="0" u="none" baseline="0">
                        <a:solidFill>
                          <a:srgbClr val="000000"/>
                        </a:solidFill>
                      </a:rPr>
                      <a:t>газа, Т.У.Т.
91%</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0" b="0" i="0" u="none" baseline="0">
                        <a:solidFill>
                          <a:srgbClr val="000000"/>
                        </a:solidFill>
                      </a:rPr>
                      <a:t>воды, тыс. м3
10%</a:t>
                    </a:r>
                  </a:p>
                </c:rich>
              </c:tx>
              <c:numFmt formatCode="General" sourceLinked="1"/>
              <c:showLegendKey val="0"/>
              <c:showVal val="0"/>
              <c:showBubbleSize val="0"/>
              <c:showCatName val="1"/>
              <c:showSerName val="0"/>
              <c:showPercent val="1"/>
            </c:dLbl>
            <c:numFmt formatCode="General" sourceLinked="1"/>
            <c:dLblPos val="outEnd"/>
            <c:showLegendKey val="0"/>
            <c:showVal val="0"/>
            <c:showBubbleSize val="0"/>
            <c:showCatName val="1"/>
            <c:showSerName val="0"/>
            <c:showLeaderLines val="1"/>
            <c:showPercent val="1"/>
          </c:dLbls>
          <c:cat>
            <c:strRef>
              <c:f>'[1]Расчет'!$B$51:$E$51</c:f>
              <c:strCache>
                <c:ptCount val="4"/>
                <c:pt idx="0">
                  <c:v>электрической энергии Т.У.Т.</c:v>
                </c:pt>
                <c:pt idx="1">
                  <c:v>тепловой знергии, Т.У.Т.</c:v>
                </c:pt>
                <c:pt idx="2">
                  <c:v>газа, Т.У.Т.</c:v>
                </c:pt>
                <c:pt idx="3">
                  <c:v>воды, тыс. м3</c:v>
                </c:pt>
              </c:strCache>
            </c:strRef>
          </c:cat>
          <c:val>
            <c:numRef>
              <c:f>'[1]Расчет'!$B$53:$E$53</c:f>
              <c:numCache>
                <c:ptCount val="4"/>
                <c:pt idx="0">
                  <c:v>234.141447</c:v>
                </c:pt>
                <c:pt idx="1">
                  <c:v>48.3483</c:v>
                </c:pt>
                <c:pt idx="2">
                  <c:v>3434.5642239999997</c:v>
                </c:pt>
                <c:pt idx="3">
                  <c:v>10.673</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15"/>
        </c:manualLayout>
      </c:layout>
      <c:spPr>
        <a:noFill/>
        <a:ln>
          <a:noFill/>
        </a:ln>
      </c:spPr>
      <c:txPr>
        <a:bodyPr vert="horz" rot="0"/>
        <a:lstStyle/>
        <a:p>
          <a:pPr>
            <a:defRPr lang="en-US" cap="none" sz="1800" b="1" i="0" u="none" baseline="0">
              <a:solidFill>
                <a:srgbClr val="000000"/>
              </a:solidFill>
            </a:defRPr>
          </a:pPr>
        </a:p>
      </c:txPr>
    </c:title>
    <c:view3D>
      <c:rotX val="30"/>
      <c:hPercent val="100"/>
      <c:rotY val="0"/>
      <c:depthPercent val="100"/>
      <c:rAngAx val="1"/>
    </c:view3D>
    <c:plotArea>
      <c:layout>
        <c:manualLayout>
          <c:xMode val="edge"/>
          <c:yMode val="edge"/>
          <c:x val="0.248"/>
          <c:y val="0.12625"/>
          <c:w val="0.50775"/>
          <c:h val="0.802"/>
        </c:manualLayout>
      </c:layout>
      <c:pie3DChart>
        <c:varyColors val="1"/>
        <c:ser>
          <c:idx val="0"/>
          <c:order val="0"/>
          <c:tx>
            <c:strRef>
              <c:f>'[1]Расчет'!$A$54</c:f>
              <c:strCache>
                <c:ptCount val="1"/>
                <c:pt idx="0">
                  <c:v>Сельское хозяйство</c:v>
                </c:pt>
              </c:strCache>
            </c:strRef>
          </c:tx>
          <c:spPr>
            <a:solidFill>
              <a:srgbClr val="4F81BD"/>
            </a:solidFill>
            <a:ln w="3175">
              <a:noFill/>
            </a:ln>
          </c:spPr>
          <c:explosion val="28"/>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1"/>
            </c:dLbl>
            <c:numFmt formatCode="General" sourceLinked="1"/>
            <c:dLblPos val="outEnd"/>
            <c:showLegendKey val="0"/>
            <c:showVal val="0"/>
            <c:showBubbleSize val="0"/>
            <c:showCatName val="1"/>
            <c:showSerName val="0"/>
            <c:showLeaderLines val="1"/>
            <c:showPercent val="1"/>
          </c:dLbls>
          <c:cat>
            <c:strRef>
              <c:f>'[1]Расчет'!$B$51:$E$51</c:f>
              <c:strCache>
                <c:ptCount val="4"/>
                <c:pt idx="0">
                  <c:v>электрической энергии Т.У.Т.</c:v>
                </c:pt>
                <c:pt idx="1">
                  <c:v>тепловой знергии, Т.У.Т.</c:v>
                </c:pt>
                <c:pt idx="2">
                  <c:v>газа, Т.У.Т.</c:v>
                </c:pt>
                <c:pt idx="3">
                  <c:v>воды, тыс. м3</c:v>
                </c:pt>
              </c:strCache>
            </c:strRef>
          </c:cat>
          <c:val>
            <c:numRef>
              <c:f>'[1]Расчет'!$B$54:$E$54</c:f>
              <c:numCache>
                <c:ptCount val="4"/>
                <c:pt idx="0">
                  <c:v>54.22824</c:v>
                </c:pt>
                <c:pt idx="1">
                  <c:v>0</c:v>
                </c:pt>
                <c:pt idx="2">
                  <c:v>0</c:v>
                </c:pt>
                <c:pt idx="3">
                  <c:v>0</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4"/>
        </c:manualLayout>
      </c:layout>
      <c:spPr>
        <a:noFill/>
        <a:ln>
          <a:noFill/>
        </a:ln>
      </c:spPr>
      <c:txPr>
        <a:bodyPr vert="horz" rot="0"/>
        <a:lstStyle/>
        <a:p>
          <a:pPr>
            <a:defRPr lang="en-US" cap="none" sz="1800" b="1" i="0" u="none" baseline="0">
              <a:solidFill>
                <a:srgbClr val="000000"/>
              </a:solidFill>
            </a:defRPr>
          </a:pPr>
        </a:p>
      </c:txPr>
    </c:title>
    <c:view3D>
      <c:rotX val="30"/>
      <c:hPercent val="100"/>
      <c:rotY val="0"/>
      <c:depthPercent val="100"/>
      <c:rAngAx val="1"/>
    </c:view3D>
    <c:plotArea>
      <c:layout>
        <c:manualLayout>
          <c:xMode val="edge"/>
          <c:yMode val="edge"/>
          <c:x val="0.18625"/>
          <c:y val="0.18125"/>
          <c:w val="0.62525"/>
          <c:h val="0.733"/>
        </c:manualLayout>
      </c:layout>
      <c:pie3DChart>
        <c:varyColors val="1"/>
        <c:ser>
          <c:idx val="0"/>
          <c:order val="0"/>
          <c:tx>
            <c:strRef>
              <c:f>'[1]Расчет'!$A$55</c:f>
              <c:strCache>
                <c:ptCount val="1"/>
                <c:pt idx="0">
                  <c:v>Население </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explosion val="48"/>
            <c:spPr>
              <a:solidFill>
                <a:srgbClr val="9BBB59"/>
              </a:solidFill>
              <a:ln w="3175">
                <a:noFill/>
              </a:ln>
            </c:spPr>
          </c:dPt>
          <c:dPt>
            <c:idx val="3"/>
            <c:explosion val="0"/>
            <c:spPr>
              <a:solidFill>
                <a:srgbClr val="8064A2"/>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электрической энергии Т.У.Т.
17,7%</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000" b="0" i="0" u="none" baseline="0">
                        <a:solidFill>
                          <a:srgbClr val="000000"/>
                        </a:solidFill>
                      </a:rPr>
                      <a:t>тепловой знергии, Т.У.Т.
5,5%</a:t>
                    </a:r>
                  </a:p>
                </c:rich>
              </c:tx>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0" b="0" i="0" u="none" baseline="0">
                        <a:solidFill>
                          <a:srgbClr val="000000"/>
                        </a:solidFill>
                      </a:rPr>
                      <a:t>воды, тыс. м3
76,6%</a:t>
                    </a:r>
                  </a:p>
                </c:rich>
              </c:tx>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'[1]Расчет'!$B$51:$E$51</c:f>
              <c:strCache>
                <c:ptCount val="4"/>
                <c:pt idx="0">
                  <c:v>электрической энергии Т.У.Т.</c:v>
                </c:pt>
                <c:pt idx="1">
                  <c:v>тепловой знергии, Т.У.Т.</c:v>
                </c:pt>
                <c:pt idx="2">
                  <c:v>газа, Т.У.Т.</c:v>
                </c:pt>
                <c:pt idx="3">
                  <c:v>воды, тыс. м3</c:v>
                </c:pt>
              </c:strCache>
            </c:strRef>
          </c:cat>
          <c:val>
            <c:numRef>
              <c:f>'[1]Расчет'!$B$55:$E$55</c:f>
              <c:numCache>
                <c:ptCount val="4"/>
                <c:pt idx="0">
                  <c:v>1890.6379200000001</c:v>
                </c:pt>
                <c:pt idx="1">
                  <c:v>1482.2951</c:v>
                </c:pt>
                <c:pt idx="2">
                  <c:v>14511.601391999999</c:v>
                </c:pt>
                <c:pt idx="3">
                  <c:v>538.9</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325"/>
        </c:manualLayout>
      </c:layout>
      <c:spPr>
        <a:noFill/>
        <a:ln>
          <a:noFill/>
        </a:ln>
      </c:spPr>
      <c:txPr>
        <a:bodyPr vert="horz" rot="0"/>
        <a:lstStyle/>
        <a:p>
          <a:pPr>
            <a:defRPr lang="en-US" cap="none" sz="1800" b="1" i="0" u="none" baseline="0">
              <a:solidFill>
                <a:srgbClr val="000000"/>
              </a:solidFill>
            </a:defRPr>
          </a:pPr>
        </a:p>
      </c:txPr>
    </c:title>
    <c:view3D>
      <c:rotX val="30"/>
      <c:hPercent val="100"/>
      <c:rotY val="0"/>
      <c:depthPercent val="100"/>
      <c:rAngAx val="1"/>
    </c:view3D>
    <c:plotArea>
      <c:layout>
        <c:manualLayout>
          <c:xMode val="edge"/>
          <c:yMode val="edge"/>
          <c:x val="0.1775"/>
          <c:y val="0.16875"/>
          <c:w val="0.64325"/>
          <c:h val="0.75525"/>
        </c:manualLayout>
      </c:layout>
      <c:pie3DChart>
        <c:varyColors val="1"/>
        <c:ser>
          <c:idx val="0"/>
          <c:order val="0"/>
          <c:tx>
            <c:strRef>
              <c:f>'[1]Расчет'!$A$56</c:f>
              <c:strCache>
                <c:ptCount val="1"/>
                <c:pt idx="0">
                  <c:v>Организации с участием государства (бюджет) </c:v>
                </c:pt>
              </c:strCache>
            </c:strRef>
          </c:tx>
          <c:spPr>
            <a:solidFill>
              <a:srgbClr val="4F81BD"/>
            </a:solidFill>
            <a:ln w="3175">
              <a:noFill/>
            </a:ln>
          </c:spPr>
          <c:explosion val="19"/>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электрической энергии Т.У.Т.
20,8%</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000" b="0" i="0" u="none" baseline="0">
                        <a:solidFill>
                          <a:srgbClr val="000000"/>
                        </a:solidFill>
                      </a:rPr>
                      <a:t>тепловой знергии, Т.У.Т.
75,5%</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00" b="0" i="0" u="none" baseline="0">
                        <a:solidFill>
                          <a:srgbClr val="000000"/>
                        </a:solidFill>
                      </a:rPr>
                      <a:t>газа, Т.У.Т.
3,7%</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0" b="0" i="0" u="none" baseline="0">
                        <a:solidFill>
                          <a:srgbClr val="000000"/>
                        </a:solidFill>
                      </a:rPr>
                      <a:t>воды, тыс. м3
8,3%</a:t>
                    </a:r>
                  </a:p>
                </c:rich>
              </c:tx>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'[1]Расчет'!$B$51:$E$51</c:f>
              <c:strCache>
                <c:ptCount val="4"/>
                <c:pt idx="0">
                  <c:v>электрической энергии Т.У.Т.</c:v>
                </c:pt>
                <c:pt idx="1">
                  <c:v>тепловой знергии, Т.У.Т.</c:v>
                </c:pt>
                <c:pt idx="2">
                  <c:v>газа, Т.У.Т.</c:v>
                </c:pt>
                <c:pt idx="3">
                  <c:v>воды, тыс. м3</c:v>
                </c:pt>
              </c:strCache>
            </c:strRef>
          </c:cat>
          <c:val>
            <c:numRef>
              <c:f>'[1]Расчет'!$B$56:$E$56</c:f>
              <c:numCache>
                <c:ptCount val="4"/>
                <c:pt idx="0">
                  <c:v>273.83736</c:v>
                </c:pt>
                <c:pt idx="1">
                  <c:v>1064.368162</c:v>
                </c:pt>
                <c:pt idx="2">
                  <c:v>1151.4916319999998</c:v>
                </c:pt>
                <c:pt idx="3">
                  <c:v>50.426</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
          <c:y val="-0.01875"/>
        </c:manualLayout>
      </c:layout>
      <c:spPr>
        <a:noFill/>
        <a:ln>
          <a:noFill/>
        </a:ln>
      </c:spPr>
      <c:txPr>
        <a:bodyPr vert="horz" rot="0"/>
        <a:lstStyle/>
        <a:p>
          <a:pPr>
            <a:defRPr lang="en-US" cap="none" sz="1800" b="1" i="0" u="none" baseline="0">
              <a:solidFill>
                <a:srgbClr val="000000"/>
              </a:solidFill>
            </a:defRPr>
          </a:pPr>
        </a:p>
      </c:txPr>
    </c:title>
    <c:view3D>
      <c:rotX val="30"/>
      <c:hPercent val="100"/>
      <c:rotY val="0"/>
      <c:depthPercent val="100"/>
      <c:rAngAx val="1"/>
    </c:view3D>
    <c:plotArea>
      <c:layout>
        <c:manualLayout>
          <c:xMode val="edge"/>
          <c:yMode val="edge"/>
          <c:x val="0.17275"/>
          <c:y val="0.1465"/>
          <c:w val="0.6415"/>
          <c:h val="0.7335"/>
        </c:manualLayout>
      </c:layout>
      <c:pie3DChart>
        <c:varyColors val="1"/>
        <c:ser>
          <c:idx val="0"/>
          <c:order val="0"/>
          <c:tx>
            <c:strRef>
              <c:f>'[1]Расчет'!$A$57</c:f>
              <c:strCache>
                <c:ptCount val="1"/>
                <c:pt idx="0">
                  <c:v>Транспорт (в т.ч. моторное топливо)</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explosion val="23"/>
            <c:spPr>
              <a:solidFill>
                <a:srgbClr val="9BBB59"/>
              </a:solidFill>
              <a:ln w="3175">
                <a:noFill/>
              </a:ln>
            </c:spPr>
          </c:dPt>
          <c:dPt>
            <c:idx val="3"/>
            <c:spPr>
              <a:solidFill>
                <a:srgbClr val="8064A2"/>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электрической энергии Т.У.Т.
6,7%</a:t>
                    </a:r>
                  </a:p>
                </c:rich>
              </c:tx>
              <c:numFmt formatCode="General" sourceLinked="1"/>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00" b="0" i="0" u="none" baseline="0">
                        <a:solidFill>
                          <a:srgbClr val="000000"/>
                        </a:solidFill>
                      </a:rPr>
                      <a:t>газа, Т.У.Т.
93,3%</a:t>
                    </a:r>
                  </a:p>
                </c:rich>
              </c:tx>
              <c:numFmt formatCode="General" sourceLinked="1"/>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dLblPos val="outEnd"/>
            <c:showLegendKey val="0"/>
            <c:showVal val="0"/>
            <c:showBubbleSize val="0"/>
            <c:showCatName val="1"/>
            <c:showSerName val="0"/>
            <c:showLeaderLines val="1"/>
            <c:showPercent val="1"/>
          </c:dLbls>
          <c:cat>
            <c:strRef>
              <c:f>'[1]Расчет'!$B$51:$E$51</c:f>
              <c:strCache>
                <c:ptCount val="4"/>
                <c:pt idx="0">
                  <c:v>электрической энергии Т.У.Т.</c:v>
                </c:pt>
                <c:pt idx="1">
                  <c:v>тепловой знергии, Т.У.Т.</c:v>
                </c:pt>
                <c:pt idx="2">
                  <c:v>газа, Т.У.Т.</c:v>
                </c:pt>
                <c:pt idx="3">
                  <c:v>воды, тыс. м3</c:v>
                </c:pt>
              </c:strCache>
            </c:strRef>
          </c:cat>
          <c:val>
            <c:numRef>
              <c:f>'[1]Расчет'!$B$57:$E$57</c:f>
              <c:numCache>
                <c:ptCount val="4"/>
                <c:pt idx="0">
                  <c:v>1.6482</c:v>
                </c:pt>
                <c:pt idx="1">
                  <c:v>0</c:v>
                </c:pt>
                <c:pt idx="2">
                  <c:v>23.577679999999997</c:v>
                </c:pt>
                <c:pt idx="3">
                  <c:v>0.024</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'[1]Расчет'!$A$212</c:f>
        </c:strRef>
      </c:tx>
      <c:layout>
        <c:manualLayout>
          <c:xMode val="factor"/>
          <c:yMode val="factor"/>
          <c:x val="0.0135"/>
          <c:y val="-0.01975"/>
        </c:manualLayout>
      </c:layout>
      <c:spPr>
        <a:noFill/>
        <a:ln>
          <a:noFill/>
        </a:ln>
      </c:spPr>
      <c:txPr>
        <a:bodyPr vert="horz" rot="0"/>
        <a:lstStyle/>
        <a:p>
          <a:pPr>
            <a:defRPr lang="en-US" cap="none" sz="1800" b="1" i="0" u="none" baseline="0">
              <a:solidFill>
                <a:srgbClr val="000000"/>
              </a:solidFill>
            </a:defRPr>
          </a:pPr>
        </a:p>
      </c:txPr>
    </c:title>
    <c:view3D>
      <c:rotX val="30"/>
      <c:hPercent val="100"/>
      <c:rotY val="0"/>
      <c:depthPercent val="100"/>
      <c:rAngAx val="1"/>
    </c:view3D>
    <c:plotArea>
      <c:layout>
        <c:manualLayout>
          <c:xMode val="edge"/>
          <c:yMode val="edge"/>
          <c:x val="0.072"/>
          <c:y val="0.1255"/>
          <c:w val="0.8545"/>
          <c:h val="0.83575"/>
        </c:manualLayout>
      </c:layout>
      <c:pie3DChart>
        <c:varyColors val="1"/>
        <c:ser>
          <c:idx val="0"/>
          <c:order val="0"/>
          <c:tx>
            <c:strRef>
              <c:f>'[1]Расчет'!$B$213</c:f>
              <c:strCache>
                <c:ptCount val="1"/>
                <c:pt idx="0">
                  <c:v>электрической энергии Т.У.Т.</c:v>
                </c:pt>
              </c:strCache>
            </c:strRef>
          </c:tx>
          <c:spPr>
            <a:solidFill>
              <a:srgbClr val="4F81BD"/>
            </a:solidFill>
            <a:ln w="3175">
              <a:noFill/>
            </a:ln>
          </c:spPr>
          <c:explosion val="17"/>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Промышленность
1,5%</a:t>
                    </a:r>
                  </a:p>
                </c:rich>
              </c:tx>
              <c:numFmt formatCode="General" sourceLinked="1"/>
              <c:spPr>
                <a:noFill/>
                <a:ln>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000" b="0" i="0" u="none" baseline="0">
                        <a:solidFill>
                          <a:srgbClr val="000000"/>
                        </a:solidFill>
                      </a:rPr>
                      <a:t>Топливно-энергетический комплекс
35,5%</a:t>
                    </a:r>
                  </a:p>
                </c:rich>
              </c:tx>
              <c:numFmt formatCode="General" sourceLinked="1"/>
              <c:spPr>
                <a:noFill/>
                <a:ln>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00" b="0" i="0" u="none" baseline="0">
                        <a:solidFill>
                          <a:srgbClr val="000000"/>
                        </a:solidFill>
                      </a:rPr>
                      <a:t>Сельское хозяйство
1,6%</a:t>
                    </a:r>
                  </a:p>
                </c:rich>
              </c:tx>
              <c:numFmt formatCode="General" sourceLinked="1"/>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0" b="0" i="0" u="none" baseline="0">
                        <a:solidFill>
                          <a:srgbClr val="000000"/>
                        </a:solidFill>
                      </a:rPr>
                      <a:t>Население 
45,9%</a:t>
                    </a:r>
                  </a:p>
                </c:rich>
              </c:tx>
              <c:numFmt formatCode="General" sourceLinked="1"/>
              <c:spPr>
                <a:noFill/>
                <a:ln>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00" b="0" i="0" u="none" baseline="0">
                        <a:solidFill>
                          <a:srgbClr val="000000"/>
                        </a:solidFill>
                      </a:rPr>
                      <a:t>Организации с участием государства (бюджет) 
15,4%</a:t>
                    </a:r>
                  </a:p>
                </c:rich>
              </c:tx>
              <c:numFmt formatCode="General" sourceLinked="1"/>
              <c:spPr>
                <a:noFill/>
                <a:ln>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000" b="0" i="0" u="none" baseline="0">
                        <a:solidFill>
                          <a:srgbClr val="000000"/>
                        </a:solidFill>
                      </a:rPr>
                      <a:t>Транспорт (в т.ч. моторное топливо)
0,1%</a:t>
                    </a:r>
                  </a:p>
                </c:rich>
              </c:tx>
              <c:numFmt formatCode="General" sourceLinked="1"/>
              <c:spPr>
                <a:noFill/>
                <a:ln>
                  <a:noFill/>
                </a:ln>
              </c:spPr>
              <c:showLegendKey val="0"/>
              <c:showVal val="0"/>
              <c:showBubbleSize val="0"/>
              <c:showCatName val="1"/>
              <c:showSerName val="0"/>
              <c:showPercent val="1"/>
            </c:dLbl>
            <c:numFmt formatCode="General" sourceLinked="1"/>
            <c:spPr>
              <a:noFill/>
              <a:ln>
                <a:noFill/>
              </a:ln>
            </c:spPr>
            <c:dLblPos val="outEnd"/>
            <c:showLegendKey val="0"/>
            <c:showVal val="0"/>
            <c:showBubbleSize val="0"/>
            <c:showCatName val="1"/>
            <c:showSerName val="0"/>
            <c:showLeaderLines val="1"/>
            <c:showPercent val="1"/>
          </c:dLbls>
          <c:cat>
            <c:strRef>
              <c:f>'[1]Расчет'!$A$214:$A$219</c:f>
              <c:strCache>
                <c:ptCount val="6"/>
                <c:pt idx="0">
                  <c:v>Промышленность</c:v>
                </c:pt>
                <c:pt idx="1">
                  <c:v>Топливно-энергетический комплекс</c:v>
                </c:pt>
                <c:pt idx="2">
                  <c:v>Сельское хозяйство</c:v>
                </c:pt>
                <c:pt idx="3">
                  <c:v>Население </c:v>
                </c:pt>
                <c:pt idx="4">
                  <c:v>Организации с участием государства (бюджет) </c:v>
                </c:pt>
                <c:pt idx="5">
                  <c:v>Транспорт (в т.ч. моторное топливо)</c:v>
                </c:pt>
              </c:strCache>
            </c:strRef>
          </c:cat>
          <c:val>
            <c:numRef>
              <c:f>'[1]Расчет'!$F$214:$F$219</c:f>
              <c:numCache>
                <c:ptCount val="6"/>
                <c:pt idx="0">
                  <c:v>1442.0191631999999</c:v>
                </c:pt>
                <c:pt idx="1">
                  <c:v>1550.1917801499999</c:v>
                </c:pt>
                <c:pt idx="2">
                  <c:v>10.845647999999999</c:v>
                </c:pt>
                <c:pt idx="3">
                  <c:v>4008.7320804</c:v>
                </c:pt>
                <c:pt idx="4">
                  <c:v>578.5415748999999</c:v>
                </c:pt>
                <c:pt idx="5">
                  <c:v>5.045176</c:v>
                </c:pt>
              </c:numCache>
            </c:numRef>
          </c:val>
        </c:ser>
        <c:ser>
          <c:idx val="1"/>
          <c:order val="1"/>
          <c:tx>
            <c:strRef>
              <c:f>'[1]Расчет'!$C$213</c:f>
              <c:strCache>
                <c:ptCount val="1"/>
                <c:pt idx="0">
                  <c:v>тепловой знергии, Т.У.Т.</c:v>
                </c:pt>
              </c:strCache>
            </c:strRef>
          </c:tx>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'[1]Расчет'!$A$214:$A$219</c:f>
              <c:strCache>
                <c:ptCount val="6"/>
                <c:pt idx="0">
                  <c:v>Промышленность</c:v>
                </c:pt>
                <c:pt idx="1">
                  <c:v>Топливно-энергетический комплекс</c:v>
                </c:pt>
                <c:pt idx="2">
                  <c:v>Сельское хозяйство</c:v>
                </c:pt>
                <c:pt idx="3">
                  <c:v>Население </c:v>
                </c:pt>
                <c:pt idx="4">
                  <c:v>Организации с участием государства (бюджет) </c:v>
                </c:pt>
                <c:pt idx="5">
                  <c:v>Транспорт (в т.ч. моторное топливо)</c:v>
                </c:pt>
              </c:strCache>
            </c:strRef>
          </c:cat>
          <c:val>
            <c:numRef>
              <c:f>'[1]Расчет'!$C$214:$C$219</c:f>
              <c:numCache>
                <c:ptCount val="6"/>
                <c:pt idx="0">
                  <c:v>0</c:v>
                </c:pt>
                <c:pt idx="1">
                  <c:v>24.17415</c:v>
                </c:pt>
                <c:pt idx="2">
                  <c:v>0</c:v>
                </c:pt>
                <c:pt idx="3">
                  <c:v>444.68853</c:v>
                </c:pt>
                <c:pt idx="4">
                  <c:v>266.0920405</c:v>
                </c:pt>
                <c:pt idx="5">
                  <c:v>0</c:v>
                </c:pt>
              </c:numCache>
            </c:numRef>
          </c:val>
        </c:ser>
        <c:ser>
          <c:idx val="2"/>
          <c:order val="2"/>
          <c:tx>
            <c:strRef>
              <c:f>'[1]Расчет'!$D$213</c:f>
              <c:strCache>
                <c:ptCount val="1"/>
                <c:pt idx="0">
                  <c:v>газа, Т.У.Т.</c:v>
                </c:pt>
              </c:strCache>
            </c:strRef>
          </c:tx>
          <c:spPr>
            <a:solidFill>
              <a:srgbClr val="9BBB59"/>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'[1]Расчет'!$A$214:$A$219</c:f>
              <c:strCache>
                <c:ptCount val="6"/>
                <c:pt idx="0">
                  <c:v>Промышленность</c:v>
                </c:pt>
                <c:pt idx="1">
                  <c:v>Топливно-энергетический комплекс</c:v>
                </c:pt>
                <c:pt idx="2">
                  <c:v>Сельское хозяйство</c:v>
                </c:pt>
                <c:pt idx="3">
                  <c:v>Население </c:v>
                </c:pt>
                <c:pt idx="4">
                  <c:v>Организации с участием государства (бюджет) </c:v>
                </c:pt>
                <c:pt idx="5">
                  <c:v>Транспорт (в т.ч. моторное топливо)</c:v>
                </c:pt>
              </c:strCache>
            </c:strRef>
          </c:cat>
          <c:val>
            <c:numRef>
              <c:f>'[1]Расчет'!$D$214:$D$219</c:f>
              <c:numCache>
                <c:ptCount val="6"/>
                <c:pt idx="0">
                  <c:v>1394.7202512</c:v>
                </c:pt>
                <c:pt idx="1">
                  <c:v>1373.8256895999998</c:v>
                </c:pt>
                <c:pt idx="2">
                  <c:v>0</c:v>
                </c:pt>
                <c:pt idx="3">
                  <c:v>2902.3202784</c:v>
                </c:pt>
                <c:pt idx="4">
                  <c:v>230.29832639999995</c:v>
                </c:pt>
                <c:pt idx="5">
                  <c:v>4.715535999999999</c:v>
                </c:pt>
              </c:numCache>
            </c:numRef>
          </c:val>
        </c:ser>
        <c:ser>
          <c:idx val="3"/>
          <c:order val="3"/>
          <c:tx>
            <c:strRef>
              <c:f>'[1]Расчет'!$E$213</c:f>
              <c:strCache>
                <c:ptCount val="1"/>
                <c:pt idx="0">
                  <c:v>воды, тыс. м3</c:v>
                </c:pt>
              </c:strCache>
            </c:strRef>
          </c:tx>
          <c:spPr>
            <a:solidFill>
              <a:srgbClr val="8064A2"/>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'[1]Расчет'!$A$214:$A$219</c:f>
              <c:strCache>
                <c:ptCount val="6"/>
                <c:pt idx="0">
                  <c:v>Промышленность</c:v>
                </c:pt>
                <c:pt idx="1">
                  <c:v>Топливно-энергетический комплекс</c:v>
                </c:pt>
                <c:pt idx="2">
                  <c:v>Сельское хозяйство</c:v>
                </c:pt>
                <c:pt idx="3">
                  <c:v>Население </c:v>
                </c:pt>
                <c:pt idx="4">
                  <c:v>Организации с участием государства (бюджет) </c:v>
                </c:pt>
                <c:pt idx="5">
                  <c:v>Транспорт (в т.ч. моторное топливо)</c:v>
                </c:pt>
              </c:strCache>
            </c:strRef>
          </c:cat>
          <c:val>
            <c:numRef>
              <c:f>'[1]Расчет'!$E$214:$E$219</c:f>
              <c:numCache>
                <c:ptCount val="6"/>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0</xdr:rowOff>
    </xdr:from>
    <xdr:to>
      <xdr:col>6</xdr:col>
      <xdr:colOff>0</xdr:colOff>
      <xdr:row>48</xdr:row>
      <xdr:rowOff>76200</xdr:rowOff>
    </xdr:to>
    <xdr:graphicFrame>
      <xdr:nvGraphicFramePr>
        <xdr:cNvPr id="1" name="Диаграмма 2"/>
        <xdr:cNvGraphicFramePr/>
      </xdr:nvGraphicFramePr>
      <xdr:xfrm>
        <a:off x="0" y="3971925"/>
        <a:ext cx="9525000" cy="59436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0</xdr:rowOff>
    </xdr:from>
    <xdr:to>
      <xdr:col>6</xdr:col>
      <xdr:colOff>0</xdr:colOff>
      <xdr:row>89</xdr:row>
      <xdr:rowOff>0</xdr:rowOff>
    </xdr:to>
    <xdr:graphicFrame>
      <xdr:nvGraphicFramePr>
        <xdr:cNvPr id="2" name="Диаграмма 5"/>
        <xdr:cNvGraphicFramePr/>
      </xdr:nvGraphicFramePr>
      <xdr:xfrm>
        <a:off x="0" y="13763625"/>
        <a:ext cx="9525000" cy="44005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89</xdr:row>
      <xdr:rowOff>0</xdr:rowOff>
    </xdr:from>
    <xdr:to>
      <xdr:col>5</xdr:col>
      <xdr:colOff>1247775</xdr:colOff>
      <xdr:row>114</xdr:row>
      <xdr:rowOff>0</xdr:rowOff>
    </xdr:to>
    <xdr:graphicFrame>
      <xdr:nvGraphicFramePr>
        <xdr:cNvPr id="3" name="Диаграмма 1"/>
        <xdr:cNvGraphicFramePr/>
      </xdr:nvGraphicFramePr>
      <xdr:xfrm>
        <a:off x="0" y="18164175"/>
        <a:ext cx="9525000" cy="40767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114</xdr:row>
      <xdr:rowOff>0</xdr:rowOff>
    </xdr:from>
    <xdr:to>
      <xdr:col>6</xdr:col>
      <xdr:colOff>0</xdr:colOff>
      <xdr:row>135</xdr:row>
      <xdr:rowOff>104775</xdr:rowOff>
    </xdr:to>
    <xdr:graphicFrame>
      <xdr:nvGraphicFramePr>
        <xdr:cNvPr id="4" name="Диаграмма 2"/>
        <xdr:cNvGraphicFramePr/>
      </xdr:nvGraphicFramePr>
      <xdr:xfrm>
        <a:off x="0" y="22240875"/>
        <a:ext cx="9525000" cy="3552825"/>
      </xdr:xfrm>
      <a:graphic>
        <a:graphicData uri="http://schemas.openxmlformats.org/drawingml/2006/chart">
          <c:chart xmlns:c="http://schemas.openxmlformats.org/drawingml/2006/chart" r:id="rId4"/>
        </a:graphicData>
      </a:graphic>
    </xdr:graphicFrame>
    <xdr:clientData/>
  </xdr:twoCellAnchor>
  <xdr:twoCellAnchor>
    <xdr:from>
      <xdr:col>0</xdr:col>
      <xdr:colOff>28575</xdr:colOff>
      <xdr:row>135</xdr:row>
      <xdr:rowOff>161925</xdr:rowOff>
    </xdr:from>
    <xdr:to>
      <xdr:col>5</xdr:col>
      <xdr:colOff>1219200</xdr:colOff>
      <xdr:row>156</xdr:row>
      <xdr:rowOff>133350</xdr:rowOff>
    </xdr:to>
    <xdr:graphicFrame macro="[0]!Диаграмма3_Щелкнуть">
      <xdr:nvGraphicFramePr>
        <xdr:cNvPr id="5" name="Диаграмма 3"/>
        <xdr:cNvGraphicFramePr/>
      </xdr:nvGraphicFramePr>
      <xdr:xfrm>
        <a:off x="28575" y="25831800"/>
        <a:ext cx="9467850" cy="34290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162</xdr:row>
      <xdr:rowOff>0</xdr:rowOff>
    </xdr:from>
    <xdr:to>
      <xdr:col>6</xdr:col>
      <xdr:colOff>0</xdr:colOff>
      <xdr:row>184</xdr:row>
      <xdr:rowOff>0</xdr:rowOff>
    </xdr:to>
    <xdr:graphicFrame>
      <xdr:nvGraphicFramePr>
        <xdr:cNvPr id="6" name="Диаграмма 4"/>
        <xdr:cNvGraphicFramePr/>
      </xdr:nvGraphicFramePr>
      <xdr:xfrm>
        <a:off x="0" y="30099000"/>
        <a:ext cx="9525000" cy="35909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184</xdr:row>
      <xdr:rowOff>0</xdr:rowOff>
    </xdr:from>
    <xdr:to>
      <xdr:col>6</xdr:col>
      <xdr:colOff>0</xdr:colOff>
      <xdr:row>208</xdr:row>
      <xdr:rowOff>0</xdr:rowOff>
    </xdr:to>
    <xdr:graphicFrame>
      <xdr:nvGraphicFramePr>
        <xdr:cNvPr id="7" name="Диаграмма 5"/>
        <xdr:cNvGraphicFramePr/>
      </xdr:nvGraphicFramePr>
      <xdr:xfrm>
        <a:off x="0" y="33689925"/>
        <a:ext cx="9525000" cy="3914775"/>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231</xdr:row>
      <xdr:rowOff>0</xdr:rowOff>
    </xdr:from>
    <xdr:to>
      <xdr:col>5</xdr:col>
      <xdr:colOff>1247775</xdr:colOff>
      <xdr:row>264</xdr:row>
      <xdr:rowOff>19050</xdr:rowOff>
    </xdr:to>
    <xdr:graphicFrame>
      <xdr:nvGraphicFramePr>
        <xdr:cNvPr id="8" name="Диаграмма 1"/>
        <xdr:cNvGraphicFramePr/>
      </xdr:nvGraphicFramePr>
      <xdr:xfrm>
        <a:off x="66675" y="42995850"/>
        <a:ext cx="9458325" cy="5362575"/>
      </xdr:xfrm>
      <a:graphic>
        <a:graphicData uri="http://schemas.openxmlformats.org/drawingml/2006/chart">
          <c:chart xmlns:c="http://schemas.openxmlformats.org/drawingml/2006/chart" r:id="rId8"/>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Local%20Settings\Temporary%20Internet%20Files\Content.IE5\QHWN6DE5\&#1053;&#1086;&#1074;&#1072;&#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5;&#1088;&#1086;&#1075;&#1088;&#1072;&#1084;&#1084;&#1072;%20&#1101;&#1085;&#1077;&#1088;&#1075;&#1086;&#1089;&#1073;&#1077;&#1088;&#1077;&#1078;&#1077;&#1085;&#1080;&#1103;\&#1050;&#1088;&#1080;&#1090;&#1077;&#1088;&#1080;&#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екст"/>
      <sheetName val="Расчет"/>
      <sheetName val="Снижение"/>
      <sheetName val="Показатели эффективности"/>
      <sheetName val="Мероприятия в промыш"/>
      <sheetName val="Мероприятия в ТЭК"/>
      <sheetName val="Мероприятия в С.Х."/>
      <sheetName val="Мероприятия в населении"/>
      <sheetName val="Мероприятия в бюджетных организ"/>
      <sheetName val="Мероприятия в транспорте"/>
    </sheetNames>
    <sheetDataSet>
      <sheetData sheetId="1">
        <row r="3">
          <cell r="A3" t="str">
            <v>Объем потребления ТЭР.</v>
          </cell>
        </row>
        <row r="4">
          <cell r="C4" t="str">
            <v>тепловой знергии, Гкал</v>
          </cell>
          <cell r="D4" t="str">
            <v>газа, тыс. м3</v>
          </cell>
          <cell r="E4" t="str">
            <v>воды, тыс. м3</v>
          </cell>
          <cell r="F4" t="str">
            <v>Всего в Т.У.Т.</v>
          </cell>
        </row>
        <row r="5">
          <cell r="A5" t="str">
            <v>Промышленность</v>
          </cell>
          <cell r="C5">
            <v>0</v>
          </cell>
          <cell r="D5">
            <v>4092.489</v>
          </cell>
          <cell r="E5">
            <v>3.659</v>
          </cell>
          <cell r="F5">
            <v>4767.314783999999</v>
          </cell>
        </row>
        <row r="6">
          <cell r="A6" t="str">
            <v>Топливно-энергетический комплекс</v>
          </cell>
          <cell r="C6">
            <v>338.1</v>
          </cell>
          <cell r="D6">
            <v>3023.384</v>
          </cell>
          <cell r="E6">
            <v>10.673</v>
          </cell>
          <cell r="F6">
            <v>3717.053971</v>
          </cell>
        </row>
        <row r="7">
          <cell r="A7" t="str">
            <v>Сельское хозяйство</v>
          </cell>
          <cell r="C7">
            <v>0</v>
          </cell>
          <cell r="D7">
            <v>0</v>
          </cell>
          <cell r="E7">
            <v>0</v>
          </cell>
          <cell r="F7">
            <v>54.22824</v>
          </cell>
        </row>
        <row r="8">
          <cell r="A8" t="str">
            <v>Население </v>
          </cell>
          <cell r="C8">
            <v>10365.7</v>
          </cell>
          <cell r="D8">
            <v>12774.297</v>
          </cell>
          <cell r="E8">
            <v>538.9</v>
          </cell>
          <cell r="F8">
            <v>17884.534412</v>
          </cell>
        </row>
        <row r="9">
          <cell r="A9" t="str">
            <v>Организации с участием государства (бюджет) </v>
          </cell>
          <cell r="C9">
            <v>7443.134</v>
          </cell>
          <cell r="D9">
            <v>1013.637</v>
          </cell>
          <cell r="E9">
            <v>50.426</v>
          </cell>
          <cell r="F9">
            <v>2489.6971539999995</v>
          </cell>
        </row>
        <row r="10">
          <cell r="A10" t="str">
            <v>Транспорт (в т.ч. моторное топливо)</v>
          </cell>
          <cell r="C10">
            <v>0</v>
          </cell>
          <cell r="D10">
            <v>20.755</v>
          </cell>
          <cell r="E10">
            <v>0.024</v>
          </cell>
          <cell r="F10">
            <v>25.225879999999997</v>
          </cell>
        </row>
        <row r="11">
          <cell r="C11">
            <v>18146.934</v>
          </cell>
          <cell r="D11">
            <v>20924.561999999998</v>
          </cell>
          <cell r="E11">
            <v>603.682</v>
          </cell>
          <cell r="F11">
            <v>28938.054441000004</v>
          </cell>
        </row>
        <row r="51">
          <cell r="B51" t="str">
            <v>электрической энергии Т.У.Т.</v>
          </cell>
          <cell r="C51" t="str">
            <v>тепловой знергии, Т.У.Т.</v>
          </cell>
          <cell r="D51" t="str">
            <v>газа, Т.У.Т.</v>
          </cell>
          <cell r="E51" t="str">
            <v>воды, тыс. м3</v>
          </cell>
        </row>
        <row r="52">
          <cell r="A52" t="str">
            <v>Промышленность</v>
          </cell>
          <cell r="B52">
            <v>118.24728</v>
          </cell>
          <cell r="C52">
            <v>0</v>
          </cell>
          <cell r="D52">
            <v>4649.067504</v>
          </cell>
          <cell r="E52">
            <v>3.659</v>
          </cell>
        </row>
        <row r="53">
          <cell r="A53" t="str">
            <v>Топливно-энергетический комплекс</v>
          </cell>
          <cell r="B53">
            <v>234.141447</v>
          </cell>
          <cell r="C53">
            <v>48.3483</v>
          </cell>
          <cell r="D53">
            <v>3434.5642239999997</v>
          </cell>
          <cell r="E53">
            <v>10.673</v>
          </cell>
        </row>
        <row r="54">
          <cell r="A54" t="str">
            <v>Сельское хозяйство</v>
          </cell>
          <cell r="B54">
            <v>54.22824</v>
          </cell>
          <cell r="C54">
            <v>0</v>
          </cell>
          <cell r="D54">
            <v>0</v>
          </cell>
          <cell r="E54">
            <v>0</v>
          </cell>
        </row>
        <row r="55">
          <cell r="A55" t="str">
            <v>Население </v>
          </cell>
          <cell r="B55">
            <v>1890.6379200000001</v>
          </cell>
          <cell r="C55">
            <v>1482.2951</v>
          </cell>
          <cell r="D55">
            <v>14511.601391999999</v>
          </cell>
          <cell r="E55">
            <v>538.9</v>
          </cell>
        </row>
        <row r="56">
          <cell r="A56" t="str">
            <v>Организации с участием государства (бюджет) </v>
          </cell>
          <cell r="B56">
            <v>273.83736</v>
          </cell>
          <cell r="C56">
            <v>1064.368162</v>
          </cell>
          <cell r="D56">
            <v>1151.4916319999998</v>
          </cell>
          <cell r="E56">
            <v>50.426</v>
          </cell>
        </row>
        <row r="57">
          <cell r="A57" t="str">
            <v>Транспорт (в т.ч. моторное топливо)</v>
          </cell>
          <cell r="B57">
            <v>1.6482</v>
          </cell>
          <cell r="C57">
            <v>0</v>
          </cell>
          <cell r="D57">
            <v>23.577679999999997</v>
          </cell>
          <cell r="E57">
            <v>0.024</v>
          </cell>
        </row>
        <row r="212">
          <cell r="A212" t="str">
            <v>Распределение потенциала энергосбережения ТЭР к 2020 году (Т.У.Т.).</v>
          </cell>
        </row>
        <row r="213">
          <cell r="B213" t="str">
            <v>электрической энергии Т.У.Т.</v>
          </cell>
          <cell r="C213" t="str">
            <v>тепловой знергии, Т.У.Т.</v>
          </cell>
          <cell r="D213" t="str">
            <v>газа, Т.У.Т.</v>
          </cell>
          <cell r="E213" t="str">
            <v>воды, тыс. м3</v>
          </cell>
        </row>
        <row r="214">
          <cell r="A214" t="str">
            <v>Промышленность</v>
          </cell>
          <cell r="C214">
            <v>0</v>
          </cell>
          <cell r="D214">
            <v>1394.7202512</v>
          </cell>
          <cell r="F214">
            <v>1442.0191631999999</v>
          </cell>
        </row>
        <row r="215">
          <cell r="A215" t="str">
            <v>Топливно-энергетический комплекс</v>
          </cell>
          <cell r="C215">
            <v>24.17415</v>
          </cell>
          <cell r="D215">
            <v>1373.8256895999998</v>
          </cell>
          <cell r="F215">
            <v>1550.1917801499999</v>
          </cell>
        </row>
        <row r="216">
          <cell r="A216" t="str">
            <v>Сельское хозяйство</v>
          </cell>
          <cell r="C216">
            <v>0</v>
          </cell>
          <cell r="D216">
            <v>0</v>
          </cell>
          <cell r="F216">
            <v>10.845647999999999</v>
          </cell>
        </row>
        <row r="217">
          <cell r="A217" t="str">
            <v>Население </v>
          </cell>
          <cell r="C217">
            <v>444.68853</v>
          </cell>
          <cell r="D217">
            <v>2902.3202784</v>
          </cell>
          <cell r="F217">
            <v>4008.7320804</v>
          </cell>
        </row>
        <row r="218">
          <cell r="A218" t="str">
            <v>Организации с участием государства (бюджет) </v>
          </cell>
          <cell r="C218">
            <v>266.0920405</v>
          </cell>
          <cell r="D218">
            <v>230.29832639999995</v>
          </cell>
          <cell r="F218">
            <v>578.5415748999999</v>
          </cell>
        </row>
        <row r="219">
          <cell r="A219" t="str">
            <v>Транспорт (в т.ч. моторное топливо)</v>
          </cell>
          <cell r="C219">
            <v>0</v>
          </cell>
          <cell r="D219">
            <v>4.715535999999999</v>
          </cell>
          <cell r="F219">
            <v>5.045176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sheetDataSet>
      <sheetData sheetId="0">
        <row r="3">
          <cell r="D3">
            <v>0</v>
          </cell>
        </row>
        <row r="4">
          <cell r="D4">
            <v>20916589</v>
          </cell>
        </row>
        <row r="5">
          <cell r="D5">
            <v>0</v>
          </cell>
        </row>
        <row r="6">
          <cell r="D6">
            <v>19697.92</v>
          </cell>
        </row>
        <row r="7">
          <cell r="D7">
            <v>0</v>
          </cell>
        </row>
        <row r="8">
          <cell r="D8">
            <v>642770</v>
          </cell>
        </row>
        <row r="9">
          <cell r="D9">
            <v>0</v>
          </cell>
        </row>
        <row r="10">
          <cell r="D10">
            <v>21644291</v>
          </cell>
        </row>
        <row r="11">
          <cell r="D11">
            <v>0</v>
          </cell>
        </row>
        <row r="12">
          <cell r="D12">
            <v>0</v>
          </cell>
        </row>
        <row r="13">
          <cell r="D13">
            <v>0</v>
          </cell>
        </row>
        <row r="14">
          <cell r="D14">
            <v>2253.33</v>
          </cell>
        </row>
        <row r="15">
          <cell r="D15">
            <v>0</v>
          </cell>
        </row>
        <row r="16">
          <cell r="D16">
            <v>288300</v>
          </cell>
        </row>
        <row r="17">
          <cell r="D17">
            <v>20916589</v>
          </cell>
        </row>
        <row r="20">
          <cell r="D20">
            <v>19697.92</v>
          </cell>
        </row>
        <row r="21">
          <cell r="D21">
            <v>16591365.74</v>
          </cell>
        </row>
        <row r="22">
          <cell r="D22">
            <v>16591365.74</v>
          </cell>
        </row>
        <row r="23">
          <cell r="D23">
            <v>642770</v>
          </cell>
        </row>
        <row r="24">
          <cell r="D24">
            <v>9328664.6</v>
          </cell>
        </row>
        <row r="25">
          <cell r="D25">
            <v>9328664.6</v>
          </cell>
        </row>
        <row r="26">
          <cell r="D26">
            <v>21644291</v>
          </cell>
        </row>
        <row r="27">
          <cell r="D27">
            <v>7255089.64</v>
          </cell>
        </row>
        <row r="28">
          <cell r="D28">
            <v>7255089.64</v>
          </cell>
        </row>
        <row r="29">
          <cell r="D29">
            <v>724.594</v>
          </cell>
        </row>
        <row r="30">
          <cell r="D30">
            <v>6718.546</v>
          </cell>
        </row>
        <row r="31">
          <cell r="D31">
            <v>91988.02</v>
          </cell>
        </row>
        <row r="32">
          <cell r="D32">
            <v>724.594</v>
          </cell>
        </row>
        <row r="33">
          <cell r="D33">
            <v>6718.546</v>
          </cell>
        </row>
        <row r="34">
          <cell r="D34">
            <v>91988.02</v>
          </cell>
        </row>
        <row r="35">
          <cell r="D35">
            <v>11129.62</v>
          </cell>
        </row>
        <row r="36">
          <cell r="D36">
            <v>39296.9</v>
          </cell>
        </row>
        <row r="37">
          <cell r="D37">
            <v>1286</v>
          </cell>
        </row>
        <row r="38">
          <cell r="D38">
            <v>11129.62</v>
          </cell>
        </row>
        <row r="39">
          <cell r="D39">
            <v>39296.9</v>
          </cell>
        </row>
        <row r="40">
          <cell r="D40">
            <v>1286</v>
          </cell>
        </row>
        <row r="41">
          <cell r="D41">
            <v>2226320</v>
          </cell>
        </row>
        <row r="42">
          <cell r="D42">
            <v>0</v>
          </cell>
        </row>
        <row r="43">
          <cell r="D43">
            <v>2226320</v>
          </cell>
        </row>
        <row r="44">
          <cell r="D44">
            <v>0</v>
          </cell>
        </row>
        <row r="45">
          <cell r="D45">
            <v>1013637</v>
          </cell>
        </row>
        <row r="46">
          <cell r="D46">
            <v>1013637</v>
          </cell>
        </row>
        <row r="47">
          <cell r="D47">
            <v>18994503.28</v>
          </cell>
        </row>
        <row r="48">
          <cell r="D48">
            <v>18994503.28</v>
          </cell>
        </row>
        <row r="49">
          <cell r="D49">
            <v>18994503.28</v>
          </cell>
        </row>
        <row r="50">
          <cell r="D50">
            <v>18994503.28</v>
          </cell>
        </row>
        <row r="51">
          <cell r="D51">
            <v>0</v>
          </cell>
        </row>
        <row r="52">
          <cell r="D52">
            <v>8765243.62</v>
          </cell>
        </row>
        <row r="53">
          <cell r="D53">
            <v>0</v>
          </cell>
        </row>
        <row r="54">
          <cell r="D54">
            <v>8765243.62</v>
          </cell>
        </row>
        <row r="55">
          <cell r="D55">
            <v>0</v>
          </cell>
        </row>
        <row r="56">
          <cell r="D56">
            <v>41</v>
          </cell>
        </row>
        <row r="57">
          <cell r="D57">
            <v>0</v>
          </cell>
        </row>
        <row r="58">
          <cell r="D58">
            <v>0</v>
          </cell>
        </row>
        <row r="59">
          <cell r="D59">
            <v>0</v>
          </cell>
        </row>
        <row r="60">
          <cell r="D60">
            <v>0</v>
          </cell>
        </row>
        <row r="61">
          <cell r="D61">
            <v>0</v>
          </cell>
        </row>
        <row r="62">
          <cell r="D62">
            <v>0</v>
          </cell>
        </row>
        <row r="63">
          <cell r="D63">
            <v>23446</v>
          </cell>
        </row>
        <row r="64">
          <cell r="D64">
            <v>14134923</v>
          </cell>
        </row>
        <row r="65">
          <cell r="D65">
            <v>14134923</v>
          </cell>
        </row>
        <row r="66">
          <cell r="D66">
            <v>1236117</v>
          </cell>
        </row>
        <row r="67">
          <cell r="D67">
            <v>1236117</v>
          </cell>
        </row>
        <row r="68">
          <cell r="D68">
            <v>0</v>
          </cell>
        </row>
        <row r="69">
          <cell r="D69">
            <v>0</v>
          </cell>
        </row>
        <row r="70">
          <cell r="D70">
            <v>10365.7</v>
          </cell>
        </row>
        <row r="71">
          <cell r="D71">
            <v>43319</v>
          </cell>
        </row>
        <row r="72">
          <cell r="D72">
            <v>430236</v>
          </cell>
        </row>
        <row r="73">
          <cell r="D73">
            <v>108664</v>
          </cell>
        </row>
        <row r="74">
          <cell r="D74">
            <v>12390</v>
          </cell>
        </row>
        <row r="75">
          <cell r="D75">
            <v>9667600</v>
          </cell>
        </row>
        <row r="76">
          <cell r="D76">
            <v>12296541</v>
          </cell>
        </row>
        <row r="77">
          <cell r="D77">
            <v>477756</v>
          </cell>
        </row>
        <row r="78">
          <cell r="D78">
            <v>0</v>
          </cell>
        </row>
        <row r="79">
          <cell r="D79">
            <v>65</v>
          </cell>
        </row>
        <row r="80">
          <cell r="D80">
            <v>10365.7</v>
          </cell>
        </row>
        <row r="81">
          <cell r="D81">
            <v>49671.26</v>
          </cell>
        </row>
        <row r="82">
          <cell r="D82">
            <v>0</v>
          </cell>
        </row>
        <row r="83">
          <cell r="D83">
            <v>10365.7</v>
          </cell>
        </row>
        <row r="84">
          <cell r="D84">
            <v>49671.26</v>
          </cell>
        </row>
        <row r="85">
          <cell r="D85">
            <v>483191</v>
          </cell>
        </row>
        <row r="86">
          <cell r="D86">
            <v>0</v>
          </cell>
        </row>
        <row r="87">
          <cell r="D87">
            <v>483191</v>
          </cell>
        </row>
        <row r="88">
          <cell r="D88">
            <v>0</v>
          </cell>
        </row>
        <row r="89">
          <cell r="D89">
            <v>0</v>
          </cell>
        </row>
        <row r="90">
          <cell r="D90">
            <v>0</v>
          </cell>
        </row>
        <row r="91">
          <cell r="D91">
            <v>3106697</v>
          </cell>
        </row>
        <row r="92">
          <cell r="D92">
            <v>9667900</v>
          </cell>
        </row>
        <row r="93">
          <cell r="D93">
            <v>3106697</v>
          </cell>
        </row>
        <row r="94">
          <cell r="D94">
            <v>0</v>
          </cell>
        </row>
        <row r="95">
          <cell r="D95">
            <v>0</v>
          </cell>
        </row>
        <row r="96">
          <cell r="D96">
            <v>0.158</v>
          </cell>
        </row>
        <row r="97">
          <cell r="D97">
            <v>0.158</v>
          </cell>
        </row>
        <row r="98">
          <cell r="D98">
            <v>39.4</v>
          </cell>
        </row>
        <row r="99">
          <cell r="D99">
            <v>39.4</v>
          </cell>
        </row>
        <row r="100">
          <cell r="D100">
            <v>12.12</v>
          </cell>
        </row>
        <row r="101">
          <cell r="D101">
            <v>12.12</v>
          </cell>
        </row>
        <row r="102">
          <cell r="D102">
            <v>5.9</v>
          </cell>
        </row>
        <row r="103">
          <cell r="D103">
            <v>5.9</v>
          </cell>
        </row>
        <row r="104">
          <cell r="D104">
            <v>0</v>
          </cell>
        </row>
        <row r="105">
          <cell r="D105">
            <v>0</v>
          </cell>
        </row>
        <row r="106">
          <cell r="D106">
            <v>0</v>
          </cell>
        </row>
        <row r="107">
          <cell r="D107">
            <v>0</v>
          </cell>
        </row>
        <row r="108">
          <cell r="D108">
            <v>2</v>
          </cell>
        </row>
        <row r="109">
          <cell r="D109">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9"/>
  <sheetViews>
    <sheetView workbookViewId="0" topLeftCell="B61">
      <selection activeCell="B65" sqref="B65"/>
    </sheetView>
  </sheetViews>
  <sheetFormatPr defaultColWidth="9.140625" defaultRowHeight="12.75"/>
  <cols>
    <col min="1" max="1" width="10.421875" style="285" customWidth="1"/>
    <col min="2" max="2" width="62.8515625" style="285" customWidth="1"/>
    <col min="3" max="6" width="10.421875" style="285" customWidth="1"/>
    <col min="7" max="7" width="15.7109375" style="285" customWidth="1"/>
    <col min="8" max="8" width="12.28125" style="285" customWidth="1"/>
    <col min="9" max="9" width="13.421875" style="285" customWidth="1"/>
  </cols>
  <sheetData>
    <row r="1" ht="15">
      <c r="I1" s="225" t="s">
        <v>43</v>
      </c>
    </row>
    <row r="2" spans="1:9" ht="15.75">
      <c r="A2" s="351" t="s">
        <v>42</v>
      </c>
      <c r="B2" s="351"/>
      <c r="C2" s="351"/>
      <c r="D2" s="351"/>
      <c r="E2" s="351"/>
      <c r="F2" s="351"/>
      <c r="G2" s="351"/>
      <c r="H2" s="351"/>
      <c r="I2" s="351"/>
    </row>
    <row r="3" spans="1:9" ht="15.75">
      <c r="A3" s="351" t="s">
        <v>81</v>
      </c>
      <c r="B3" s="351"/>
      <c r="C3" s="351"/>
      <c r="D3" s="351"/>
      <c r="E3" s="351"/>
      <c r="F3" s="351"/>
      <c r="G3" s="351"/>
      <c r="H3" s="351"/>
      <c r="I3" s="351"/>
    </row>
    <row r="4" spans="1:9" ht="12.75">
      <c r="A4" s="283"/>
      <c r="B4" s="284"/>
      <c r="C4" s="284"/>
      <c r="D4" s="284"/>
      <c r="E4" s="284"/>
      <c r="F4" s="284"/>
      <c r="G4" s="284"/>
      <c r="H4" s="284"/>
      <c r="I4" s="284"/>
    </row>
    <row r="5" spans="1:9" ht="12.75" customHeight="1">
      <c r="A5" s="352" t="s">
        <v>199</v>
      </c>
      <c r="B5" s="352" t="s">
        <v>200</v>
      </c>
      <c r="C5" s="343" t="s">
        <v>40</v>
      </c>
      <c r="D5" s="344"/>
      <c r="E5" s="344"/>
      <c r="F5" s="345"/>
      <c r="G5" s="352" t="s">
        <v>451</v>
      </c>
      <c r="H5" s="352" t="s">
        <v>625</v>
      </c>
      <c r="I5" s="340" t="s">
        <v>198</v>
      </c>
    </row>
    <row r="6" spans="1:9" ht="12.75">
      <c r="A6" s="352"/>
      <c r="B6" s="352"/>
      <c r="C6" s="346"/>
      <c r="D6" s="347"/>
      <c r="E6" s="347"/>
      <c r="F6" s="348"/>
      <c r="G6" s="352"/>
      <c r="H6" s="352"/>
      <c r="I6" s="341"/>
    </row>
    <row r="7" spans="1:9" ht="12.75">
      <c r="A7" s="352"/>
      <c r="B7" s="352"/>
      <c r="C7" s="352" t="s">
        <v>201</v>
      </c>
      <c r="D7" s="352" t="s">
        <v>202</v>
      </c>
      <c r="E7" s="352"/>
      <c r="F7" s="352"/>
      <c r="G7" s="352"/>
      <c r="H7" s="352"/>
      <c r="I7" s="341"/>
    </row>
    <row r="8" spans="1:9" ht="12.75">
      <c r="A8" s="352"/>
      <c r="B8" s="352"/>
      <c r="C8" s="352"/>
      <c r="D8" s="228">
        <v>2010</v>
      </c>
      <c r="E8" s="228">
        <v>2011</v>
      </c>
      <c r="F8" s="228">
        <v>2012</v>
      </c>
      <c r="G8" s="352"/>
      <c r="H8" s="352"/>
      <c r="I8" s="342"/>
    </row>
    <row r="9" spans="1:9" ht="12.75">
      <c r="A9" s="228">
        <v>1</v>
      </c>
      <c r="B9" s="228">
        <v>2</v>
      </c>
      <c r="C9" s="228">
        <v>3</v>
      </c>
      <c r="D9" s="228">
        <v>4</v>
      </c>
      <c r="E9" s="228">
        <v>5</v>
      </c>
      <c r="F9" s="228">
        <v>6</v>
      </c>
      <c r="G9" s="228">
        <v>7</v>
      </c>
      <c r="H9" s="228">
        <v>8</v>
      </c>
      <c r="I9" s="228">
        <v>9</v>
      </c>
    </row>
    <row r="10" spans="1:9" ht="12.75">
      <c r="A10" s="228">
        <v>1</v>
      </c>
      <c r="B10" s="353" t="s">
        <v>126</v>
      </c>
      <c r="C10" s="354"/>
      <c r="D10" s="354"/>
      <c r="E10" s="354"/>
      <c r="F10" s="354"/>
      <c r="G10" s="354"/>
      <c r="H10" s="354"/>
      <c r="I10" s="355"/>
    </row>
    <row r="11" spans="1:9" ht="25.5">
      <c r="A11" s="265" t="s">
        <v>203</v>
      </c>
      <c r="B11" s="263" t="s">
        <v>44</v>
      </c>
      <c r="C11" s="265"/>
      <c r="D11" s="265"/>
      <c r="E11" s="265"/>
      <c r="F11" s="265"/>
      <c r="G11" s="265"/>
      <c r="H11" s="265"/>
      <c r="I11" s="265"/>
    </row>
    <row r="12" spans="1:9" ht="12.75">
      <c r="A12" s="265" t="s">
        <v>696</v>
      </c>
      <c r="B12" s="263" t="s">
        <v>45</v>
      </c>
      <c r="C12" s="265"/>
      <c r="D12" s="265"/>
      <c r="E12" s="265"/>
      <c r="F12" s="265"/>
      <c r="G12" s="265"/>
      <c r="H12" s="265"/>
      <c r="I12" s="265"/>
    </row>
    <row r="13" spans="1:9" ht="25.5">
      <c r="A13" s="265" t="s">
        <v>697</v>
      </c>
      <c r="B13" s="263" t="s">
        <v>46</v>
      </c>
      <c r="C13" s="265"/>
      <c r="D13" s="265"/>
      <c r="E13" s="265"/>
      <c r="F13" s="265"/>
      <c r="G13" s="265"/>
      <c r="H13" s="265"/>
      <c r="I13" s="265"/>
    </row>
    <row r="14" spans="1:9" ht="38.25" customHeight="1">
      <c r="A14" s="265" t="s">
        <v>127</v>
      </c>
      <c r="B14" s="269" t="s">
        <v>648</v>
      </c>
      <c r="C14" s="265"/>
      <c r="D14" s="265"/>
      <c r="E14" s="265"/>
      <c r="F14" s="265"/>
      <c r="G14" s="265"/>
      <c r="H14" s="265"/>
      <c r="I14" s="265"/>
    </row>
    <row r="15" spans="1:9" ht="38.25">
      <c r="A15" s="265" t="s">
        <v>128</v>
      </c>
      <c r="B15" s="263" t="s">
        <v>649</v>
      </c>
      <c r="C15" s="265"/>
      <c r="D15" s="265"/>
      <c r="E15" s="265"/>
      <c r="F15" s="265"/>
      <c r="G15" s="265"/>
      <c r="H15" s="265"/>
      <c r="I15" s="265"/>
    </row>
    <row r="16" spans="1:9" ht="12.75">
      <c r="A16" s="228" t="s">
        <v>129</v>
      </c>
      <c r="B16" s="256" t="s">
        <v>650</v>
      </c>
      <c r="C16" s="228"/>
      <c r="D16" s="228"/>
      <c r="E16" s="228"/>
      <c r="F16" s="228"/>
      <c r="G16" s="228"/>
      <c r="H16" s="228"/>
      <c r="I16" s="228"/>
    </row>
    <row r="17" spans="1:9" ht="25.5">
      <c r="A17" s="262" t="s">
        <v>130</v>
      </c>
      <c r="B17" s="263" t="s">
        <v>651</v>
      </c>
      <c r="C17" s="265"/>
      <c r="D17" s="265"/>
      <c r="E17" s="265"/>
      <c r="F17" s="265"/>
      <c r="G17" s="265"/>
      <c r="H17" s="265"/>
      <c r="I17" s="265"/>
    </row>
    <row r="18" spans="1:9" ht="25.5">
      <c r="A18" s="265" t="s">
        <v>131</v>
      </c>
      <c r="B18" s="269" t="s">
        <v>658</v>
      </c>
      <c r="C18" s="265"/>
      <c r="D18" s="265"/>
      <c r="E18" s="265"/>
      <c r="F18" s="265"/>
      <c r="G18" s="265"/>
      <c r="H18" s="265"/>
      <c r="I18" s="265"/>
    </row>
    <row r="19" spans="1:9" ht="25.5">
      <c r="A19" s="265" t="s">
        <v>132</v>
      </c>
      <c r="B19" s="263" t="s">
        <v>659</v>
      </c>
      <c r="C19" s="265"/>
      <c r="D19" s="265"/>
      <c r="E19" s="265"/>
      <c r="F19" s="265"/>
      <c r="G19" s="265"/>
      <c r="H19" s="265"/>
      <c r="I19" s="265"/>
    </row>
    <row r="20" spans="1:9" ht="25.5">
      <c r="A20" s="262" t="s">
        <v>133</v>
      </c>
      <c r="B20" s="263" t="s">
        <v>660</v>
      </c>
      <c r="C20" s="265"/>
      <c r="D20" s="265"/>
      <c r="E20" s="265"/>
      <c r="F20" s="265"/>
      <c r="G20" s="265"/>
      <c r="H20" s="265"/>
      <c r="I20" s="265"/>
    </row>
    <row r="21" spans="1:9" ht="25.5">
      <c r="A21" s="228" t="s">
        <v>134</v>
      </c>
      <c r="B21" s="256" t="s">
        <v>661</v>
      </c>
      <c r="C21" s="228"/>
      <c r="D21" s="228"/>
      <c r="E21" s="228"/>
      <c r="F21" s="228"/>
      <c r="G21" s="228"/>
      <c r="H21" s="228"/>
      <c r="I21" s="228"/>
    </row>
    <row r="22" spans="1:9" ht="12.75">
      <c r="A22" s="265" t="s">
        <v>135</v>
      </c>
      <c r="B22" s="271" t="s">
        <v>662</v>
      </c>
      <c r="C22" s="265"/>
      <c r="D22" s="265"/>
      <c r="E22" s="265"/>
      <c r="F22" s="265"/>
      <c r="G22" s="265"/>
      <c r="H22" s="265"/>
      <c r="I22" s="265"/>
    </row>
    <row r="23" spans="1:9" ht="25.5">
      <c r="A23" s="173" t="s">
        <v>136</v>
      </c>
      <c r="B23" s="261" t="s">
        <v>663</v>
      </c>
      <c r="C23" s="260"/>
      <c r="D23" s="260"/>
      <c r="E23" s="260"/>
      <c r="F23" s="260"/>
      <c r="G23" s="260"/>
      <c r="H23" s="260"/>
      <c r="I23" s="260"/>
    </row>
    <row r="24" spans="1:9" ht="25.5" customHeight="1">
      <c r="A24" s="288" t="s">
        <v>137</v>
      </c>
      <c r="B24" s="270" t="s">
        <v>664</v>
      </c>
      <c r="C24" s="289"/>
      <c r="D24" s="289"/>
      <c r="E24" s="289"/>
      <c r="F24" s="289"/>
      <c r="G24" s="289"/>
      <c r="H24" s="289"/>
      <c r="I24" s="289"/>
    </row>
    <row r="25" spans="1:9" ht="12.75">
      <c r="A25" s="290" t="s">
        <v>138</v>
      </c>
      <c r="B25" s="270" t="s">
        <v>665</v>
      </c>
      <c r="C25" s="289"/>
      <c r="D25" s="289"/>
      <c r="E25" s="289"/>
      <c r="F25" s="289"/>
      <c r="G25" s="289"/>
      <c r="H25" s="289"/>
      <c r="I25" s="289"/>
    </row>
    <row r="26" spans="1:9" ht="12.75">
      <c r="A26" s="173" t="s">
        <v>139</v>
      </c>
      <c r="B26" s="261" t="s">
        <v>666</v>
      </c>
      <c r="C26" s="260"/>
      <c r="D26" s="260"/>
      <c r="E26" s="260"/>
      <c r="F26" s="260"/>
      <c r="G26" s="260"/>
      <c r="H26" s="260"/>
      <c r="I26" s="260"/>
    </row>
    <row r="27" spans="1:9" ht="25.5">
      <c r="A27" s="173" t="s">
        <v>444</v>
      </c>
      <c r="B27" s="261" t="s">
        <v>667</v>
      </c>
      <c r="C27" s="260"/>
      <c r="D27" s="260"/>
      <c r="E27" s="260"/>
      <c r="F27" s="260"/>
      <c r="G27" s="260"/>
      <c r="H27" s="260"/>
      <c r="I27" s="260"/>
    </row>
    <row r="28" spans="1:9" ht="25.5">
      <c r="A28" s="173" t="s">
        <v>445</v>
      </c>
      <c r="B28" s="261" t="s">
        <v>668</v>
      </c>
      <c r="C28" s="260"/>
      <c r="D28" s="260"/>
      <c r="E28" s="260"/>
      <c r="F28" s="260"/>
      <c r="G28" s="260"/>
      <c r="H28" s="260"/>
      <c r="I28" s="260"/>
    </row>
    <row r="29" spans="1:9" ht="25.5">
      <c r="A29" s="290" t="s">
        <v>446</v>
      </c>
      <c r="B29" s="270" t="s">
        <v>669</v>
      </c>
      <c r="C29" s="289"/>
      <c r="D29" s="289"/>
      <c r="E29" s="289"/>
      <c r="F29" s="289"/>
      <c r="G29" s="289"/>
      <c r="H29" s="289"/>
      <c r="I29" s="289"/>
    </row>
    <row r="30" spans="1:9" ht="25.5">
      <c r="A30" s="290" t="s">
        <v>447</v>
      </c>
      <c r="B30" s="270" t="s">
        <v>670</v>
      </c>
      <c r="C30" s="289"/>
      <c r="D30" s="289"/>
      <c r="E30" s="289"/>
      <c r="F30" s="289"/>
      <c r="G30" s="289"/>
      <c r="H30" s="289"/>
      <c r="I30" s="289"/>
    </row>
    <row r="31" spans="1:9" ht="12.75">
      <c r="A31" s="177" t="s">
        <v>558</v>
      </c>
      <c r="B31" s="349" t="s">
        <v>140</v>
      </c>
      <c r="C31" s="350"/>
      <c r="D31" s="350"/>
      <c r="E31" s="350"/>
      <c r="F31" s="350"/>
      <c r="G31" s="350"/>
      <c r="H31" s="350"/>
      <c r="I31" s="339"/>
    </row>
    <row r="32" spans="1:9" ht="51">
      <c r="A32" s="177" t="s">
        <v>698</v>
      </c>
      <c r="B32" s="261" t="s">
        <v>671</v>
      </c>
      <c r="C32" s="178"/>
      <c r="D32" s="178"/>
      <c r="E32" s="178"/>
      <c r="F32" s="178"/>
      <c r="G32" s="178"/>
      <c r="H32" s="178"/>
      <c r="I32" s="178"/>
    </row>
    <row r="33" spans="1:9" ht="38.25">
      <c r="A33" s="177" t="s">
        <v>699</v>
      </c>
      <c r="B33" s="261" t="s">
        <v>672</v>
      </c>
      <c r="C33" s="178"/>
      <c r="D33" s="178"/>
      <c r="E33" s="178"/>
      <c r="F33" s="178"/>
      <c r="G33" s="178"/>
      <c r="H33" s="178"/>
      <c r="I33" s="178"/>
    </row>
    <row r="34" spans="1:9" ht="38.25">
      <c r="A34" s="177" t="s">
        <v>700</v>
      </c>
      <c r="B34" s="261" t="s">
        <v>673</v>
      </c>
      <c r="C34" s="178"/>
      <c r="D34" s="178"/>
      <c r="E34" s="178"/>
      <c r="F34" s="178"/>
      <c r="G34" s="178"/>
      <c r="H34" s="178"/>
      <c r="I34" s="178"/>
    </row>
    <row r="35" spans="1:9" ht="51">
      <c r="A35" s="177" t="s">
        <v>141</v>
      </c>
      <c r="B35" s="261" t="s">
        <v>674</v>
      </c>
      <c r="C35" s="178">
        <v>21500</v>
      </c>
      <c r="D35" s="178"/>
      <c r="E35" s="178"/>
      <c r="F35" s="178">
        <v>21500</v>
      </c>
      <c r="G35" s="261" t="s">
        <v>22</v>
      </c>
      <c r="H35" s="178" t="s">
        <v>636</v>
      </c>
      <c r="I35" s="261" t="s">
        <v>641</v>
      </c>
    </row>
    <row r="36" spans="1:9" ht="38.25">
      <c r="A36" s="177" t="s">
        <v>142</v>
      </c>
      <c r="B36" s="261" t="s">
        <v>703</v>
      </c>
      <c r="C36" s="178"/>
      <c r="D36" s="178"/>
      <c r="E36" s="178"/>
      <c r="F36" s="178"/>
      <c r="G36" s="178"/>
      <c r="H36" s="178"/>
      <c r="I36" s="178"/>
    </row>
    <row r="37" spans="1:9" ht="25.5">
      <c r="A37" s="177" t="s">
        <v>143</v>
      </c>
      <c r="B37" s="261" t="s">
        <v>704</v>
      </c>
      <c r="C37" s="178"/>
      <c r="D37" s="178"/>
      <c r="E37" s="178"/>
      <c r="F37" s="178"/>
      <c r="G37" s="178"/>
      <c r="H37" s="178"/>
      <c r="I37" s="178"/>
    </row>
    <row r="38" spans="1:9" ht="25.5">
      <c r="A38" s="177" t="s">
        <v>144</v>
      </c>
      <c r="B38" s="261" t="s">
        <v>705</v>
      </c>
      <c r="C38" s="178"/>
      <c r="D38" s="178"/>
      <c r="E38" s="178"/>
      <c r="F38" s="178"/>
      <c r="G38" s="178"/>
      <c r="H38" s="178"/>
      <c r="I38" s="178"/>
    </row>
    <row r="39" spans="1:9" ht="25.5">
      <c r="A39" s="177" t="s">
        <v>145</v>
      </c>
      <c r="B39" s="261" t="s">
        <v>706</v>
      </c>
      <c r="C39" s="178"/>
      <c r="D39" s="178"/>
      <c r="E39" s="178"/>
      <c r="F39" s="178"/>
      <c r="G39" s="178"/>
      <c r="H39" s="178"/>
      <c r="I39" s="178"/>
    </row>
    <row r="40" spans="1:9" ht="38.25">
      <c r="A40" s="177" t="s">
        <v>146</v>
      </c>
      <c r="B40" s="261" t="s">
        <v>707</v>
      </c>
      <c r="C40" s="178"/>
      <c r="D40" s="178"/>
      <c r="E40" s="178"/>
      <c r="F40" s="178"/>
      <c r="G40" s="178"/>
      <c r="H40" s="178"/>
      <c r="I40" s="178"/>
    </row>
    <row r="41" spans="1:9" ht="51.75" customHeight="1">
      <c r="A41" s="177" t="s">
        <v>147</v>
      </c>
      <c r="B41" s="261" t="s">
        <v>708</v>
      </c>
      <c r="C41" s="178"/>
      <c r="D41" s="178"/>
      <c r="E41" s="178"/>
      <c r="F41" s="178"/>
      <c r="G41" s="178"/>
      <c r="H41" s="178"/>
      <c r="I41" s="178"/>
    </row>
    <row r="42" spans="1:9" ht="25.5">
      <c r="A42" s="177" t="s">
        <v>148</v>
      </c>
      <c r="B42" s="261" t="s">
        <v>709</v>
      </c>
      <c r="C42" s="178"/>
      <c r="D42" s="178"/>
      <c r="E42" s="178"/>
      <c r="F42" s="178"/>
      <c r="G42" s="178"/>
      <c r="H42" s="178"/>
      <c r="I42" s="178"/>
    </row>
    <row r="43" spans="1:9" ht="25.5">
      <c r="A43" s="177" t="s">
        <v>149</v>
      </c>
      <c r="B43" s="261" t="s">
        <v>710</v>
      </c>
      <c r="C43" s="178"/>
      <c r="D43" s="178"/>
      <c r="E43" s="178"/>
      <c r="F43" s="178"/>
      <c r="G43" s="178"/>
      <c r="H43" s="178"/>
      <c r="I43" s="178"/>
    </row>
    <row r="44" spans="1:9" ht="25.5">
      <c r="A44" s="177" t="s">
        <v>150</v>
      </c>
      <c r="B44" s="261" t="s">
        <v>88</v>
      </c>
      <c r="C44" s="178"/>
      <c r="D44" s="178"/>
      <c r="E44" s="178"/>
      <c r="F44" s="178"/>
      <c r="G44" s="178"/>
      <c r="H44" s="178"/>
      <c r="I44" s="178"/>
    </row>
    <row r="45" spans="1:9" ht="25.5">
      <c r="A45" s="177" t="s">
        <v>151</v>
      </c>
      <c r="B45" s="261" t="s">
        <v>89</v>
      </c>
      <c r="C45" s="178"/>
      <c r="D45" s="178"/>
      <c r="E45" s="178"/>
      <c r="F45" s="178"/>
      <c r="G45" s="178"/>
      <c r="H45" s="178"/>
      <c r="I45" s="178"/>
    </row>
    <row r="46" spans="1:9" ht="12.75">
      <c r="A46" s="177" t="s">
        <v>152</v>
      </c>
      <c r="B46" s="261" t="s">
        <v>90</v>
      </c>
      <c r="C46" s="178"/>
      <c r="D46" s="178"/>
      <c r="E46" s="178"/>
      <c r="F46" s="178"/>
      <c r="G46" s="178"/>
      <c r="H46" s="178"/>
      <c r="I46" s="178"/>
    </row>
    <row r="47" spans="1:9" ht="25.5">
      <c r="A47" s="177" t="s">
        <v>153</v>
      </c>
      <c r="B47" s="261" t="s">
        <v>91</v>
      </c>
      <c r="C47" s="178"/>
      <c r="D47" s="178"/>
      <c r="E47" s="178"/>
      <c r="F47" s="178"/>
      <c r="G47" s="178"/>
      <c r="H47" s="178"/>
      <c r="I47" s="178"/>
    </row>
    <row r="48" spans="1:9" ht="38.25">
      <c r="A48" s="177" t="s">
        <v>154</v>
      </c>
      <c r="B48" s="261" t="s">
        <v>92</v>
      </c>
      <c r="C48" s="178"/>
      <c r="D48" s="178"/>
      <c r="E48" s="178"/>
      <c r="F48" s="178"/>
      <c r="G48" s="178"/>
      <c r="H48" s="178"/>
      <c r="I48" s="178"/>
    </row>
    <row r="49" spans="1:9" ht="25.5">
      <c r="A49" s="177" t="s">
        <v>155</v>
      </c>
      <c r="B49" s="261" t="s">
        <v>93</v>
      </c>
      <c r="C49" s="178"/>
      <c r="D49" s="178"/>
      <c r="E49" s="178"/>
      <c r="F49" s="178"/>
      <c r="G49" s="178"/>
      <c r="H49" s="178"/>
      <c r="I49" s="178"/>
    </row>
    <row r="50" spans="1:9" ht="25.5">
      <c r="A50" s="177" t="s">
        <v>156</v>
      </c>
      <c r="B50" s="261" t="s">
        <v>94</v>
      </c>
      <c r="C50" s="178"/>
      <c r="D50" s="178"/>
      <c r="E50" s="178"/>
      <c r="F50" s="178"/>
      <c r="G50" s="178"/>
      <c r="H50" s="178"/>
      <c r="I50" s="178"/>
    </row>
    <row r="51" spans="1:9" ht="12.75">
      <c r="A51" s="177" t="s">
        <v>157</v>
      </c>
      <c r="B51" s="261" t="s">
        <v>95</v>
      </c>
      <c r="C51" s="178"/>
      <c r="D51" s="178"/>
      <c r="E51" s="178"/>
      <c r="F51" s="178"/>
      <c r="G51" s="178"/>
      <c r="H51" s="178"/>
      <c r="I51" s="178"/>
    </row>
    <row r="52" spans="1:9" ht="25.5">
      <c r="A52" s="177" t="s">
        <v>158</v>
      </c>
      <c r="B52" s="261" t="s">
        <v>96</v>
      </c>
      <c r="C52" s="178"/>
      <c r="D52" s="178"/>
      <c r="E52" s="178"/>
      <c r="F52" s="178"/>
      <c r="G52" s="178"/>
      <c r="H52" s="178"/>
      <c r="I52" s="178"/>
    </row>
    <row r="53" spans="1:9" ht="51">
      <c r="A53" s="177" t="s">
        <v>159</v>
      </c>
      <c r="B53" s="261" t="s">
        <v>97</v>
      </c>
      <c r="C53" s="178"/>
      <c r="D53" s="178"/>
      <c r="E53" s="178"/>
      <c r="F53" s="178"/>
      <c r="G53" s="178"/>
      <c r="H53" s="178"/>
      <c r="I53" s="178"/>
    </row>
    <row r="54" spans="1:9" ht="25.5">
      <c r="A54" s="177" t="s">
        <v>160</v>
      </c>
      <c r="B54" s="261" t="s">
        <v>98</v>
      </c>
      <c r="C54" s="178"/>
      <c r="D54" s="178"/>
      <c r="E54" s="178"/>
      <c r="F54" s="178"/>
      <c r="G54" s="178"/>
      <c r="H54" s="178"/>
      <c r="I54" s="178"/>
    </row>
    <row r="55" spans="1:9" ht="63" customHeight="1">
      <c r="A55" s="177" t="s">
        <v>161</v>
      </c>
      <c r="B55" s="261" t="s">
        <v>99</v>
      </c>
      <c r="C55" s="178"/>
      <c r="D55" s="178"/>
      <c r="E55" s="178"/>
      <c r="F55" s="178"/>
      <c r="G55" s="178"/>
      <c r="H55" s="178"/>
      <c r="I55" s="178"/>
    </row>
    <row r="56" spans="1:9" ht="38.25">
      <c r="A56" s="177" t="s">
        <v>162</v>
      </c>
      <c r="B56" s="261" t="s">
        <v>100</v>
      </c>
      <c r="C56" s="178"/>
      <c r="D56" s="178"/>
      <c r="E56" s="178"/>
      <c r="F56" s="178"/>
      <c r="G56" s="178"/>
      <c r="H56" s="178"/>
      <c r="I56" s="178"/>
    </row>
    <row r="57" spans="1:9" ht="25.5">
      <c r="A57" s="177" t="s">
        <v>163</v>
      </c>
      <c r="B57" s="261" t="s">
        <v>101</v>
      </c>
      <c r="C57" s="178"/>
      <c r="D57" s="178"/>
      <c r="E57" s="178"/>
      <c r="F57" s="178"/>
      <c r="G57" s="178"/>
      <c r="H57" s="178"/>
      <c r="I57" s="178"/>
    </row>
    <row r="58" spans="1:9" ht="25.5">
      <c r="A58" s="177" t="s">
        <v>164</v>
      </c>
      <c r="B58" s="261" t="s">
        <v>102</v>
      </c>
      <c r="C58" s="178"/>
      <c r="D58" s="178"/>
      <c r="E58" s="178"/>
      <c r="F58" s="178"/>
      <c r="G58" s="178"/>
      <c r="H58" s="178"/>
      <c r="I58" s="178"/>
    </row>
    <row r="59" spans="1:9" ht="38.25">
      <c r="A59" s="177" t="s">
        <v>288</v>
      </c>
      <c r="B59" s="261" t="s">
        <v>179</v>
      </c>
      <c r="C59" s="178"/>
      <c r="D59" s="178"/>
      <c r="E59" s="178"/>
      <c r="F59" s="178"/>
      <c r="G59" s="178"/>
      <c r="H59" s="178"/>
      <c r="I59" s="178"/>
    </row>
    <row r="60" spans="1:9" ht="38.25">
      <c r="A60" s="177" t="s">
        <v>289</v>
      </c>
      <c r="B60" s="261" t="s">
        <v>180</v>
      </c>
      <c r="C60" s="178"/>
      <c r="D60" s="178"/>
      <c r="E60" s="178"/>
      <c r="F60" s="178"/>
      <c r="G60" s="178"/>
      <c r="H60" s="178"/>
      <c r="I60" s="178"/>
    </row>
    <row r="61" spans="1:9" ht="38.25">
      <c r="A61" s="177" t="s">
        <v>290</v>
      </c>
      <c r="B61" s="261" t="s">
        <v>181</v>
      </c>
      <c r="C61" s="178"/>
      <c r="D61" s="178"/>
      <c r="E61" s="178"/>
      <c r="F61" s="178"/>
      <c r="G61" s="178"/>
      <c r="H61" s="178"/>
      <c r="I61" s="178"/>
    </row>
    <row r="62" spans="1:9" ht="25.5">
      <c r="A62" s="177" t="s">
        <v>291</v>
      </c>
      <c r="B62" s="261" t="s">
        <v>182</v>
      </c>
      <c r="C62" s="178"/>
      <c r="D62" s="178"/>
      <c r="E62" s="178"/>
      <c r="F62" s="178"/>
      <c r="G62" s="178"/>
      <c r="H62" s="178"/>
      <c r="I62" s="178"/>
    </row>
    <row r="63" spans="1:9" ht="12.75">
      <c r="A63" s="177" t="s">
        <v>292</v>
      </c>
      <c r="B63" s="261" t="s">
        <v>183</v>
      </c>
      <c r="C63" s="178"/>
      <c r="D63" s="178"/>
      <c r="E63" s="178"/>
      <c r="F63" s="178"/>
      <c r="G63" s="178"/>
      <c r="H63" s="178"/>
      <c r="I63" s="178"/>
    </row>
    <row r="64" spans="1:9" ht="25.5">
      <c r="A64" s="177" t="s">
        <v>293</v>
      </c>
      <c r="B64" s="261" t="s">
        <v>184</v>
      </c>
      <c r="C64" s="178"/>
      <c r="D64" s="178"/>
      <c r="E64" s="178"/>
      <c r="F64" s="178"/>
      <c r="G64" s="178"/>
      <c r="H64" s="178"/>
      <c r="I64" s="178"/>
    </row>
    <row r="65" spans="1:9" ht="51">
      <c r="A65" s="332"/>
      <c r="B65" s="178" t="s">
        <v>712</v>
      </c>
      <c r="C65" s="178">
        <v>640</v>
      </c>
      <c r="D65" s="178">
        <v>320</v>
      </c>
      <c r="E65" s="178">
        <v>320</v>
      </c>
      <c r="F65" s="178"/>
      <c r="G65" s="261" t="s">
        <v>635</v>
      </c>
      <c r="H65" s="178" t="s">
        <v>638</v>
      </c>
      <c r="I65" s="178" t="s">
        <v>637</v>
      </c>
    </row>
    <row r="66" spans="1:9" ht="51">
      <c r="A66" s="332"/>
      <c r="B66" s="332" t="s">
        <v>632</v>
      </c>
      <c r="C66" s="332">
        <v>180</v>
      </c>
      <c r="D66" s="332">
        <v>180</v>
      </c>
      <c r="E66" s="332"/>
      <c r="F66" s="332"/>
      <c r="G66" s="261" t="s">
        <v>635</v>
      </c>
      <c r="H66" s="332" t="s">
        <v>639</v>
      </c>
      <c r="I66" s="332" t="s">
        <v>637</v>
      </c>
    </row>
    <row r="67" spans="1:9" ht="51">
      <c r="A67" s="332"/>
      <c r="B67" s="332" t="s">
        <v>633</v>
      </c>
      <c r="C67" s="332">
        <v>105</v>
      </c>
      <c r="D67" s="332"/>
      <c r="E67" s="332">
        <v>105</v>
      </c>
      <c r="F67" s="332"/>
      <c r="G67" s="261" t="s">
        <v>635</v>
      </c>
      <c r="H67" s="332" t="s">
        <v>640</v>
      </c>
      <c r="I67" s="332" t="s">
        <v>637</v>
      </c>
    </row>
    <row r="68" spans="1:9" ht="51">
      <c r="A68" s="332"/>
      <c r="B68" s="332" t="s">
        <v>634</v>
      </c>
      <c r="C68" s="332">
        <v>330</v>
      </c>
      <c r="D68" s="332">
        <v>165</v>
      </c>
      <c r="E68" s="332">
        <v>165</v>
      </c>
      <c r="F68" s="332"/>
      <c r="G68" s="261" t="s">
        <v>635</v>
      </c>
      <c r="H68" s="332" t="s">
        <v>638</v>
      </c>
      <c r="I68" s="332" t="s">
        <v>637</v>
      </c>
    </row>
    <row r="69" spans="1:9" ht="12.75">
      <c r="A69" s="332"/>
      <c r="B69" s="332"/>
      <c r="C69" s="332"/>
      <c r="D69" s="332"/>
      <c r="E69" s="332"/>
      <c r="F69" s="332"/>
      <c r="G69" s="261"/>
      <c r="H69" s="332"/>
      <c r="I69" s="332"/>
    </row>
  </sheetData>
  <mergeCells count="12">
    <mergeCell ref="B10:I10"/>
    <mergeCell ref="B31:I31"/>
    <mergeCell ref="I5:I8"/>
    <mergeCell ref="C5:F6"/>
    <mergeCell ref="A2:I2"/>
    <mergeCell ref="A3:I3"/>
    <mergeCell ref="A5:A8"/>
    <mergeCell ref="B5:B8"/>
    <mergeCell ref="G5:G8"/>
    <mergeCell ref="H5:H8"/>
    <mergeCell ref="C7:C8"/>
    <mergeCell ref="D7:F7"/>
  </mergeCells>
  <printOptions/>
  <pageMargins left="0.35" right="0.36" top="0.29" bottom="1" header="0.29"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27"/>
  <sheetViews>
    <sheetView workbookViewId="0" topLeftCell="A13">
      <selection activeCell="O35" sqref="O35"/>
    </sheetView>
  </sheetViews>
  <sheetFormatPr defaultColWidth="9.140625" defaultRowHeight="12.75"/>
  <cols>
    <col min="1" max="1" width="5.00390625" style="285" customWidth="1"/>
    <col min="2" max="2" width="51.57421875" style="297" customWidth="1"/>
    <col min="3" max="6" width="10.421875" style="298" customWidth="1"/>
    <col min="7" max="7" width="18.7109375" style="307" customWidth="1"/>
    <col min="8" max="8" width="11.28125" style="298" customWidth="1"/>
    <col min="9" max="9" width="17.7109375" style="298" customWidth="1"/>
  </cols>
  <sheetData>
    <row r="1" ht="15">
      <c r="I1" s="299" t="s">
        <v>43</v>
      </c>
    </row>
    <row r="2" spans="1:9" ht="15.75">
      <c r="A2" s="351" t="s">
        <v>375</v>
      </c>
      <c r="B2" s="351"/>
      <c r="C2" s="351"/>
      <c r="D2" s="351"/>
      <c r="E2" s="351"/>
      <c r="F2" s="351"/>
      <c r="G2" s="351"/>
      <c r="H2" s="351"/>
      <c r="I2" s="351"/>
    </row>
    <row r="3" spans="1:9" ht="15.75">
      <c r="A3" s="351" t="s">
        <v>81</v>
      </c>
      <c r="B3" s="351"/>
      <c r="C3" s="351"/>
      <c r="D3" s="351"/>
      <c r="E3" s="351"/>
      <c r="F3" s="351"/>
      <c r="G3" s="351"/>
      <c r="H3" s="351"/>
      <c r="I3" s="351"/>
    </row>
    <row r="4" spans="1:9" ht="12.75">
      <c r="A4" s="283"/>
      <c r="B4" s="300"/>
      <c r="C4" s="301"/>
      <c r="D4" s="301"/>
      <c r="E4" s="301"/>
      <c r="F4" s="301"/>
      <c r="G4" s="308"/>
      <c r="H4" s="301"/>
      <c r="I4" s="301"/>
    </row>
    <row r="5" spans="1:9" ht="12.75" customHeight="1">
      <c r="A5" s="352" t="s">
        <v>199</v>
      </c>
      <c r="B5" s="336" t="s">
        <v>200</v>
      </c>
      <c r="C5" s="343" t="s">
        <v>41</v>
      </c>
      <c r="D5" s="344"/>
      <c r="E5" s="344"/>
      <c r="F5" s="345"/>
      <c r="G5" s="352" t="s">
        <v>451</v>
      </c>
      <c r="H5" s="352" t="s">
        <v>625</v>
      </c>
      <c r="I5" s="340" t="s">
        <v>198</v>
      </c>
    </row>
    <row r="6" spans="1:9" ht="12.75">
      <c r="A6" s="352"/>
      <c r="B6" s="336"/>
      <c r="C6" s="346"/>
      <c r="D6" s="347"/>
      <c r="E6" s="347"/>
      <c r="F6" s="348"/>
      <c r="G6" s="352"/>
      <c r="H6" s="352"/>
      <c r="I6" s="341"/>
    </row>
    <row r="7" spans="1:9" ht="12.75">
      <c r="A7" s="352"/>
      <c r="B7" s="336"/>
      <c r="C7" s="352" t="s">
        <v>201</v>
      </c>
      <c r="D7" s="352" t="s">
        <v>202</v>
      </c>
      <c r="E7" s="352"/>
      <c r="F7" s="352"/>
      <c r="G7" s="352"/>
      <c r="H7" s="352"/>
      <c r="I7" s="341"/>
    </row>
    <row r="8" spans="1:9" ht="12.75">
      <c r="A8" s="352"/>
      <c r="B8" s="336"/>
      <c r="C8" s="352"/>
      <c r="D8" s="228">
        <v>2010</v>
      </c>
      <c r="E8" s="228">
        <v>2011</v>
      </c>
      <c r="F8" s="228">
        <v>2012</v>
      </c>
      <c r="G8" s="352"/>
      <c r="H8" s="352"/>
      <c r="I8" s="342"/>
    </row>
    <row r="9" spans="1:9" s="226" customFormat="1" ht="11.25">
      <c r="A9" s="286">
        <v>1</v>
      </c>
      <c r="B9" s="287">
        <v>2</v>
      </c>
      <c r="C9" s="286">
        <v>3</v>
      </c>
      <c r="D9" s="286">
        <v>4</v>
      </c>
      <c r="E9" s="286">
        <v>5</v>
      </c>
      <c r="F9" s="286">
        <v>6</v>
      </c>
      <c r="G9" s="286">
        <v>7</v>
      </c>
      <c r="H9" s="286">
        <v>8</v>
      </c>
      <c r="I9" s="286">
        <v>9</v>
      </c>
    </row>
    <row r="10" spans="1:9" ht="12.75">
      <c r="A10" s="228">
        <v>1</v>
      </c>
      <c r="B10" s="353" t="s">
        <v>126</v>
      </c>
      <c r="C10" s="354"/>
      <c r="D10" s="354"/>
      <c r="E10" s="354"/>
      <c r="F10" s="354"/>
      <c r="G10" s="354"/>
      <c r="H10" s="354"/>
      <c r="I10" s="355"/>
    </row>
    <row r="11" spans="1:9" ht="12.75">
      <c r="A11" s="265" t="s">
        <v>203</v>
      </c>
      <c r="B11" s="292" t="s">
        <v>185</v>
      </c>
      <c r="C11" s="253"/>
      <c r="D11" s="265"/>
      <c r="E11" s="265"/>
      <c r="F11" s="265"/>
      <c r="G11" s="265"/>
      <c r="H11" s="265"/>
      <c r="I11" s="265"/>
    </row>
    <row r="12" spans="1:9" ht="25.5">
      <c r="A12" s="265" t="s">
        <v>696</v>
      </c>
      <c r="B12" s="292" t="s">
        <v>186</v>
      </c>
      <c r="C12" s="265"/>
      <c r="D12" s="265"/>
      <c r="E12" s="265"/>
      <c r="F12" s="265"/>
      <c r="G12" s="265"/>
      <c r="H12" s="265"/>
      <c r="I12" s="265"/>
    </row>
    <row r="13" spans="1:9" ht="12.75">
      <c r="A13" s="232">
        <v>2</v>
      </c>
      <c r="B13" s="353" t="s">
        <v>140</v>
      </c>
      <c r="C13" s="354"/>
      <c r="D13" s="354"/>
      <c r="E13" s="354"/>
      <c r="F13" s="354"/>
      <c r="G13" s="354"/>
      <c r="H13" s="354"/>
      <c r="I13" s="355"/>
    </row>
    <row r="14" spans="1:9" ht="12.75">
      <c r="A14" s="232"/>
      <c r="B14" s="353" t="s">
        <v>296</v>
      </c>
      <c r="C14" s="354"/>
      <c r="D14" s="354"/>
      <c r="E14" s="354"/>
      <c r="F14" s="354"/>
      <c r="G14" s="354"/>
      <c r="H14" s="354"/>
      <c r="I14" s="355"/>
    </row>
    <row r="15" spans="1:9" ht="25.5">
      <c r="A15" s="232" t="s">
        <v>698</v>
      </c>
      <c r="B15" s="302" t="s">
        <v>64</v>
      </c>
      <c r="C15" s="296"/>
      <c r="D15" s="228"/>
      <c r="E15" s="228"/>
      <c r="F15" s="228"/>
      <c r="G15" s="228"/>
      <c r="H15" s="228"/>
      <c r="I15" s="228" t="s">
        <v>82</v>
      </c>
    </row>
    <row r="16" spans="1:9" ht="51">
      <c r="A16" s="228" t="s">
        <v>699</v>
      </c>
      <c r="B16" s="302" t="s">
        <v>68</v>
      </c>
      <c r="C16" s="296"/>
      <c r="D16" s="295"/>
      <c r="E16" s="295"/>
      <c r="F16" s="295"/>
      <c r="G16" s="295" t="s">
        <v>374</v>
      </c>
      <c r="H16" s="295"/>
      <c r="I16" s="228" t="s">
        <v>82</v>
      </c>
    </row>
    <row r="17" spans="1:9" ht="12.75">
      <c r="A17" s="228" t="s">
        <v>700</v>
      </c>
      <c r="B17" s="302" t="s">
        <v>69</v>
      </c>
      <c r="C17" s="296"/>
      <c r="D17" s="295"/>
      <c r="E17" s="295"/>
      <c r="F17" s="295"/>
      <c r="G17" s="295"/>
      <c r="H17" s="295"/>
      <c r="I17" s="295"/>
    </row>
    <row r="18" spans="1:9" ht="12.75">
      <c r="A18" s="232"/>
      <c r="B18" s="353" t="s">
        <v>294</v>
      </c>
      <c r="C18" s="354"/>
      <c r="D18" s="354"/>
      <c r="E18" s="354"/>
      <c r="F18" s="354"/>
      <c r="G18" s="354"/>
      <c r="H18" s="354"/>
      <c r="I18" s="355"/>
    </row>
    <row r="19" spans="1:9" ht="25.5" customHeight="1">
      <c r="A19" s="293" t="s">
        <v>73</v>
      </c>
      <c r="B19" s="303" t="s">
        <v>65</v>
      </c>
      <c r="C19" s="291"/>
      <c r="D19" s="228"/>
      <c r="E19" s="228"/>
      <c r="F19" s="228"/>
      <c r="G19" s="228"/>
      <c r="H19" s="228"/>
      <c r="I19" s="228" t="s">
        <v>676</v>
      </c>
    </row>
    <row r="20" spans="1:9" ht="25.5" customHeight="1">
      <c r="A20" s="282" t="s">
        <v>72</v>
      </c>
      <c r="B20" s="303" t="s">
        <v>70</v>
      </c>
      <c r="C20" s="291"/>
      <c r="D20" s="295"/>
      <c r="E20" s="295"/>
      <c r="F20" s="295"/>
      <c r="G20" s="228"/>
      <c r="H20" s="295"/>
      <c r="I20" s="228" t="s">
        <v>676</v>
      </c>
    </row>
    <row r="21" spans="1:9" ht="51">
      <c r="A21" s="282" t="s">
        <v>71</v>
      </c>
      <c r="B21" s="302" t="s">
        <v>66</v>
      </c>
      <c r="C21" s="291">
        <v>60</v>
      </c>
      <c r="D21" s="295"/>
      <c r="E21" s="295">
        <v>60</v>
      </c>
      <c r="F21" s="295"/>
      <c r="G21" s="295" t="s">
        <v>374</v>
      </c>
      <c r="H21" s="295"/>
      <c r="I21" s="228" t="s">
        <v>312</v>
      </c>
    </row>
    <row r="22" spans="1:9" ht="12.75">
      <c r="A22" s="232"/>
      <c r="B22" s="353" t="s">
        <v>295</v>
      </c>
      <c r="C22" s="354"/>
      <c r="D22" s="354"/>
      <c r="E22" s="354"/>
      <c r="F22" s="354"/>
      <c r="G22" s="354"/>
      <c r="H22" s="354"/>
      <c r="I22" s="355"/>
    </row>
    <row r="23" spans="1:9" ht="51">
      <c r="A23" s="293" t="s">
        <v>75</v>
      </c>
      <c r="B23" s="302" t="s">
        <v>74</v>
      </c>
      <c r="C23" s="296">
        <v>159.2</v>
      </c>
      <c r="D23" s="228"/>
      <c r="E23" s="254">
        <v>159.2</v>
      </c>
      <c r="F23" s="228"/>
      <c r="G23" s="295" t="s">
        <v>374</v>
      </c>
      <c r="H23" s="228"/>
      <c r="I23" s="228" t="s">
        <v>312</v>
      </c>
    </row>
    <row r="24" spans="1:9" ht="12.75">
      <c r="A24" s="333"/>
      <c r="B24" s="333"/>
      <c r="C24" s="333"/>
      <c r="D24" s="333"/>
      <c r="E24" s="333"/>
      <c r="F24" s="333"/>
      <c r="G24" s="333"/>
      <c r="H24" s="333"/>
      <c r="I24" s="333"/>
    </row>
    <row r="25" spans="1:9" ht="12.75">
      <c r="A25" s="293" t="s">
        <v>77</v>
      </c>
      <c r="B25" s="271" t="s">
        <v>657</v>
      </c>
      <c r="C25" s="291"/>
      <c r="D25" s="295"/>
      <c r="E25" s="295"/>
      <c r="F25" s="295"/>
      <c r="G25" s="294"/>
      <c r="H25" s="304"/>
      <c r="I25" s="304"/>
    </row>
    <row r="26" spans="1:9" ht="12.75">
      <c r="A26" s="293" t="s">
        <v>76</v>
      </c>
      <c r="B26" s="269" t="s">
        <v>597</v>
      </c>
      <c r="C26" s="291"/>
      <c r="D26" s="295"/>
      <c r="E26" s="295"/>
      <c r="F26" s="295"/>
      <c r="G26" s="294"/>
      <c r="H26" s="304"/>
      <c r="I26" s="304"/>
    </row>
    <row r="27" spans="1:9" s="250" customFormat="1" ht="15">
      <c r="A27" s="337" t="s">
        <v>337</v>
      </c>
      <c r="B27" s="338"/>
      <c r="C27" s="305">
        <v>219.2</v>
      </c>
      <c r="D27" s="305"/>
      <c r="E27" s="305">
        <v>219.2</v>
      </c>
      <c r="F27" s="305"/>
      <c r="G27" s="295"/>
      <c r="H27" s="306"/>
      <c r="I27" s="306"/>
    </row>
  </sheetData>
  <mergeCells count="17">
    <mergeCell ref="A27:B27"/>
    <mergeCell ref="B22:I22"/>
    <mergeCell ref="C5:F6"/>
    <mergeCell ref="I5:I8"/>
    <mergeCell ref="D7:F7"/>
    <mergeCell ref="B10:I10"/>
    <mergeCell ref="B13:I13"/>
    <mergeCell ref="A24:I24"/>
    <mergeCell ref="B14:I14"/>
    <mergeCell ref="B18:I18"/>
    <mergeCell ref="A2:I2"/>
    <mergeCell ref="A3:I3"/>
    <mergeCell ref="A5:A8"/>
    <mergeCell ref="B5:B8"/>
    <mergeCell ref="G5:G8"/>
    <mergeCell ref="H5:H8"/>
    <mergeCell ref="C7:C8"/>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M106"/>
  <sheetViews>
    <sheetView zoomScale="90" zoomScaleNormal="90" workbookViewId="0" topLeftCell="S4">
      <selection activeCell="A41" sqref="A41"/>
    </sheetView>
  </sheetViews>
  <sheetFormatPr defaultColWidth="9.140625" defaultRowHeight="12.75"/>
  <cols>
    <col min="1" max="1" width="4.7109375" style="0" customWidth="1"/>
    <col min="2" max="2" width="36.140625" style="0" customWidth="1"/>
    <col min="3" max="6" width="9.00390625" style="0" customWidth="1"/>
    <col min="7" max="11" width="7.7109375" style="0" customWidth="1"/>
    <col min="12" max="13" width="9.00390625" style="0" customWidth="1"/>
    <col min="14" max="14" width="9.28125" style="243" customWidth="1"/>
    <col min="15" max="25" width="7.7109375" style="0" customWidth="1"/>
    <col min="26" max="26" width="9.7109375" style="243" customWidth="1"/>
    <col min="27" max="33" width="7.7109375" style="0" customWidth="1"/>
    <col min="38" max="38" width="9.7109375" style="243" customWidth="1"/>
    <col min="39" max="39" width="12.28125" style="250" customWidth="1"/>
  </cols>
  <sheetData>
    <row r="1" spans="1:33" ht="15.75">
      <c r="A1" s="359" t="s">
        <v>626</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row>
    <row r="2" spans="1:33" ht="15.75">
      <c r="A2" s="359" t="s">
        <v>782</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row>
    <row r="3" ht="15.75">
      <c r="A3" s="227"/>
    </row>
    <row r="4" spans="1:39" ht="12.75" customHeight="1">
      <c r="A4" s="340" t="s">
        <v>199</v>
      </c>
      <c r="B4" s="340" t="s">
        <v>627</v>
      </c>
      <c r="C4" s="352" t="s">
        <v>628</v>
      </c>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row>
    <row r="5" spans="1:39" ht="12.75">
      <c r="A5" s="341"/>
      <c r="B5" s="341"/>
      <c r="C5" s="352" t="s">
        <v>629</v>
      </c>
      <c r="D5" s="352"/>
      <c r="E5" s="352"/>
      <c r="F5" s="352"/>
      <c r="G5" s="352"/>
      <c r="H5" s="352"/>
      <c r="I5" s="352"/>
      <c r="J5" s="352"/>
      <c r="K5" s="352"/>
      <c r="L5" s="352"/>
      <c r="M5" s="352"/>
      <c r="N5" s="352"/>
      <c r="O5" s="352" t="s">
        <v>630</v>
      </c>
      <c r="P5" s="352"/>
      <c r="Q5" s="352"/>
      <c r="R5" s="352"/>
      <c r="S5" s="352"/>
      <c r="T5" s="352"/>
      <c r="U5" s="352"/>
      <c r="V5" s="352"/>
      <c r="W5" s="352"/>
      <c r="X5" s="352"/>
      <c r="Y5" s="352"/>
      <c r="Z5" s="352"/>
      <c r="AA5" s="352" t="s">
        <v>631</v>
      </c>
      <c r="AB5" s="352"/>
      <c r="AC5" s="352"/>
      <c r="AD5" s="352"/>
      <c r="AE5" s="352"/>
      <c r="AF5" s="352"/>
      <c r="AG5" s="352"/>
      <c r="AH5" s="352"/>
      <c r="AI5" s="352"/>
      <c r="AJ5" s="352"/>
      <c r="AK5" s="352"/>
      <c r="AL5" s="352"/>
      <c r="AM5" s="369" t="s">
        <v>38</v>
      </c>
    </row>
    <row r="6" spans="1:39" ht="12.75" customHeight="1">
      <c r="A6" s="341"/>
      <c r="B6" s="341"/>
      <c r="C6" s="360" t="s">
        <v>23</v>
      </c>
      <c r="D6" s="361"/>
      <c r="E6" s="361"/>
      <c r="F6" s="361"/>
      <c r="G6" s="361"/>
      <c r="H6" s="361"/>
      <c r="I6" s="361"/>
      <c r="J6" s="361"/>
      <c r="K6" s="361"/>
      <c r="L6" s="361"/>
      <c r="M6" s="361"/>
      <c r="N6" s="362"/>
      <c r="O6" s="360" t="s">
        <v>23</v>
      </c>
      <c r="P6" s="361"/>
      <c r="Q6" s="361"/>
      <c r="R6" s="361"/>
      <c r="S6" s="361"/>
      <c r="T6" s="361"/>
      <c r="U6" s="361"/>
      <c r="V6" s="361"/>
      <c r="W6" s="361"/>
      <c r="X6" s="361"/>
      <c r="Y6" s="361"/>
      <c r="Z6" s="361"/>
      <c r="AA6" s="360" t="s">
        <v>23</v>
      </c>
      <c r="AB6" s="361"/>
      <c r="AC6" s="361"/>
      <c r="AD6" s="361"/>
      <c r="AE6" s="361"/>
      <c r="AF6" s="361"/>
      <c r="AG6" s="361"/>
      <c r="AH6" s="361"/>
      <c r="AI6" s="361"/>
      <c r="AJ6" s="361"/>
      <c r="AK6" s="361"/>
      <c r="AL6" s="361"/>
      <c r="AM6" s="369"/>
    </row>
    <row r="7" spans="1:39" ht="36" customHeight="1">
      <c r="A7" s="341"/>
      <c r="B7" s="341"/>
      <c r="C7" s="334" t="s">
        <v>24</v>
      </c>
      <c r="D7" s="334" t="s">
        <v>36</v>
      </c>
      <c r="E7" s="334" t="s">
        <v>32</v>
      </c>
      <c r="F7" s="334" t="s">
        <v>37</v>
      </c>
      <c r="G7" s="334" t="s">
        <v>33</v>
      </c>
      <c r="H7" s="334" t="s">
        <v>34</v>
      </c>
      <c r="I7" s="334" t="s">
        <v>35</v>
      </c>
      <c r="J7" s="360" t="s">
        <v>25</v>
      </c>
      <c r="K7" s="362"/>
      <c r="L7" s="334" t="s">
        <v>26</v>
      </c>
      <c r="M7" s="334" t="s">
        <v>27</v>
      </c>
      <c r="N7" s="363" t="s">
        <v>28</v>
      </c>
      <c r="O7" s="334" t="s">
        <v>24</v>
      </c>
      <c r="P7" s="334" t="s">
        <v>36</v>
      </c>
      <c r="Q7" s="334" t="s">
        <v>32</v>
      </c>
      <c r="R7" s="334" t="s">
        <v>37</v>
      </c>
      <c r="S7" s="334" t="s">
        <v>33</v>
      </c>
      <c r="T7" s="334" t="s">
        <v>34</v>
      </c>
      <c r="U7" s="334" t="s">
        <v>35</v>
      </c>
      <c r="V7" s="360" t="s">
        <v>25</v>
      </c>
      <c r="W7" s="362"/>
      <c r="X7" s="334" t="s">
        <v>26</v>
      </c>
      <c r="Y7" s="334" t="s">
        <v>27</v>
      </c>
      <c r="Z7" s="356" t="s">
        <v>28</v>
      </c>
      <c r="AA7" s="334" t="s">
        <v>24</v>
      </c>
      <c r="AB7" s="334" t="s">
        <v>36</v>
      </c>
      <c r="AC7" s="334" t="s">
        <v>32</v>
      </c>
      <c r="AD7" s="334" t="s">
        <v>37</v>
      </c>
      <c r="AE7" s="334" t="s">
        <v>33</v>
      </c>
      <c r="AF7" s="334" t="s">
        <v>34</v>
      </c>
      <c r="AG7" s="334" t="s">
        <v>35</v>
      </c>
      <c r="AH7" s="360" t="s">
        <v>25</v>
      </c>
      <c r="AI7" s="362"/>
      <c r="AJ7" s="334" t="s">
        <v>26</v>
      </c>
      <c r="AK7" s="334" t="s">
        <v>27</v>
      </c>
      <c r="AL7" s="367" t="s">
        <v>28</v>
      </c>
      <c r="AM7" s="369"/>
    </row>
    <row r="8" spans="1:39" ht="100.5" customHeight="1">
      <c r="A8" s="341"/>
      <c r="B8" s="341"/>
      <c r="C8" s="358"/>
      <c r="D8" s="335"/>
      <c r="E8" s="335"/>
      <c r="F8" s="335"/>
      <c r="G8" s="335"/>
      <c r="H8" s="335"/>
      <c r="I8" s="335"/>
      <c r="J8" s="229" t="s">
        <v>29</v>
      </c>
      <c r="K8" s="229" t="s">
        <v>30</v>
      </c>
      <c r="L8" s="358"/>
      <c r="M8" s="358"/>
      <c r="N8" s="364"/>
      <c r="O8" s="358"/>
      <c r="P8" s="335"/>
      <c r="Q8" s="335"/>
      <c r="R8" s="335"/>
      <c r="S8" s="335"/>
      <c r="T8" s="335"/>
      <c r="U8" s="335"/>
      <c r="V8" s="229" t="s">
        <v>29</v>
      </c>
      <c r="W8" s="229" t="s">
        <v>30</v>
      </c>
      <c r="X8" s="358"/>
      <c r="Y8" s="358"/>
      <c r="Z8" s="357"/>
      <c r="AA8" s="358"/>
      <c r="AB8" s="335"/>
      <c r="AC8" s="335"/>
      <c r="AD8" s="335"/>
      <c r="AE8" s="335"/>
      <c r="AF8" s="335"/>
      <c r="AG8" s="335"/>
      <c r="AH8" s="229" t="s">
        <v>29</v>
      </c>
      <c r="AI8" s="229" t="s">
        <v>30</v>
      </c>
      <c r="AJ8" s="358"/>
      <c r="AK8" s="358"/>
      <c r="AL8" s="368"/>
      <c r="AM8" s="369"/>
    </row>
    <row r="9" spans="1:39" ht="12.75">
      <c r="A9" s="230">
        <v>1</v>
      </c>
      <c r="B9" s="230">
        <v>2</v>
      </c>
      <c r="C9" s="230">
        <v>3</v>
      </c>
      <c r="D9" s="230">
        <v>4</v>
      </c>
      <c r="E9" s="230">
        <v>5</v>
      </c>
      <c r="F9" s="230">
        <v>6</v>
      </c>
      <c r="G9" s="230">
        <v>7</v>
      </c>
      <c r="H9" s="230">
        <v>8</v>
      </c>
      <c r="I9" s="230">
        <v>9</v>
      </c>
      <c r="J9" s="230">
        <v>10</v>
      </c>
      <c r="K9" s="230">
        <v>11</v>
      </c>
      <c r="L9" s="230">
        <v>12</v>
      </c>
      <c r="M9" s="230">
        <v>13</v>
      </c>
      <c r="N9" s="244">
        <v>14</v>
      </c>
      <c r="O9" s="230">
        <v>15</v>
      </c>
      <c r="P9" s="230">
        <v>16</v>
      </c>
      <c r="Q9" s="230">
        <v>17</v>
      </c>
      <c r="R9" s="230">
        <v>18</v>
      </c>
      <c r="S9" s="230">
        <v>19</v>
      </c>
      <c r="T9" s="230">
        <v>20</v>
      </c>
      <c r="U9" s="230">
        <v>21</v>
      </c>
      <c r="V9" s="230">
        <v>22</v>
      </c>
      <c r="W9" s="230">
        <v>23</v>
      </c>
      <c r="X9" s="230">
        <v>24</v>
      </c>
      <c r="Y9" s="230">
        <v>25</v>
      </c>
      <c r="Z9" s="247">
        <v>26</v>
      </c>
      <c r="AA9" s="230">
        <v>15</v>
      </c>
      <c r="AB9" s="230">
        <v>16</v>
      </c>
      <c r="AC9" s="230">
        <v>17</v>
      </c>
      <c r="AD9" s="230">
        <v>18</v>
      </c>
      <c r="AE9" s="230">
        <v>19</v>
      </c>
      <c r="AF9" s="230">
        <v>20</v>
      </c>
      <c r="AG9" s="230">
        <v>21</v>
      </c>
      <c r="AH9" s="230">
        <v>22</v>
      </c>
      <c r="AI9" s="230">
        <v>23</v>
      </c>
      <c r="AJ9" s="230">
        <v>24</v>
      </c>
      <c r="AK9" s="230">
        <v>25</v>
      </c>
      <c r="AL9" s="249">
        <v>26</v>
      </c>
      <c r="AM9" s="252"/>
    </row>
    <row r="10" spans="1:39" ht="25.5" customHeight="1">
      <c r="A10" s="231">
        <v>1</v>
      </c>
      <c r="B10" s="281" t="s">
        <v>781</v>
      </c>
      <c r="C10" s="232"/>
      <c r="D10" s="233"/>
      <c r="E10" s="232"/>
      <c r="F10" s="232"/>
      <c r="G10" s="232"/>
      <c r="H10" s="233"/>
      <c r="I10" s="233">
        <v>1</v>
      </c>
      <c r="J10" s="232"/>
      <c r="K10" s="233"/>
      <c r="L10" s="232"/>
      <c r="M10" s="232"/>
      <c r="N10" s="245">
        <f>C10+D10+E10+F10+G10+H10+I10+J10+K10+L10+M10</f>
        <v>1</v>
      </c>
      <c r="O10" s="254"/>
      <c r="P10" s="232"/>
      <c r="Q10" s="233"/>
      <c r="R10" s="232">
        <v>1.5</v>
      </c>
      <c r="S10" s="232"/>
      <c r="T10" s="233"/>
      <c r="U10" s="232"/>
      <c r="V10" s="232"/>
      <c r="W10" s="233"/>
      <c r="X10" s="234"/>
      <c r="Y10" s="232"/>
      <c r="Z10" s="248">
        <f>O10+P10+Q10+R10+S10+T10+U10+V10+W10+X10+Y10</f>
        <v>1.5</v>
      </c>
      <c r="AA10" s="233"/>
      <c r="AB10" s="232"/>
      <c r="AC10" s="232">
        <v>2</v>
      </c>
      <c r="AD10" s="232"/>
      <c r="AE10" s="233">
        <v>8</v>
      </c>
      <c r="AF10" s="233"/>
      <c r="AG10" s="232"/>
      <c r="AH10" s="232"/>
      <c r="AI10" s="233"/>
      <c r="AJ10" s="232"/>
      <c r="AK10" s="232"/>
      <c r="AL10" s="242">
        <f>AA10+AB10+AC10+AD10+AE10+AF10+AG10+AH10+AI10+AJ10+AK10</f>
        <v>10</v>
      </c>
      <c r="AM10" s="253">
        <f>AL10+Z10+N10</f>
        <v>12.5</v>
      </c>
    </row>
    <row r="11" spans="1:39" ht="12.75" customHeight="1">
      <c r="A11" s="231">
        <v>2</v>
      </c>
      <c r="B11" s="235" t="s">
        <v>783</v>
      </c>
      <c r="C11" s="232"/>
      <c r="D11" s="232"/>
      <c r="E11" s="232"/>
      <c r="F11" s="232"/>
      <c r="G11" s="232"/>
      <c r="H11" s="233"/>
      <c r="I11" s="233">
        <v>1</v>
      </c>
      <c r="J11" s="232"/>
      <c r="K11" s="233"/>
      <c r="L11" s="232"/>
      <c r="M11" s="232"/>
      <c r="N11" s="245">
        <f aca="true" t="shared" si="0" ref="N11:N42">C11+D11+E11+F11+G11+H11+I11+J11+K11+L11+M11</f>
        <v>1</v>
      </c>
      <c r="O11" s="234"/>
      <c r="P11" s="233">
        <v>3</v>
      </c>
      <c r="Q11" s="232"/>
      <c r="R11" s="232">
        <v>1.5</v>
      </c>
      <c r="S11" s="232"/>
      <c r="T11" s="233"/>
      <c r="U11" s="232"/>
      <c r="V11" s="232"/>
      <c r="W11" s="233"/>
      <c r="X11" s="234"/>
      <c r="Y11" s="232"/>
      <c r="Z11" s="248">
        <f aca="true" t="shared" si="1" ref="Z11:Z42">O11+P11+Q11+R11+S11+T11+U11+V11+W11+X11+Y11</f>
        <v>4.5</v>
      </c>
      <c r="AA11" s="233">
        <v>10</v>
      </c>
      <c r="AB11" s="232"/>
      <c r="AC11" s="233">
        <v>2</v>
      </c>
      <c r="AD11" s="232"/>
      <c r="AE11" s="233">
        <v>12</v>
      </c>
      <c r="AF11" s="233"/>
      <c r="AG11" s="232"/>
      <c r="AH11" s="232"/>
      <c r="AI11" s="233"/>
      <c r="AJ11" s="232"/>
      <c r="AK11" s="232"/>
      <c r="AL11" s="242">
        <f aca="true" t="shared" si="2" ref="AL11:AL42">AA11+AB11+AC11+AD11+AE11+AF11+AG11+AH11+AI11+AJ11+AK11</f>
        <v>24</v>
      </c>
      <c r="AM11" s="253">
        <f aca="true" t="shared" si="3" ref="AM11:AM42">AL11+Z11+N11</f>
        <v>29.5</v>
      </c>
    </row>
    <row r="12" spans="1:39" ht="12.75" customHeight="1">
      <c r="A12" s="231">
        <v>3</v>
      </c>
      <c r="B12" s="235" t="s">
        <v>784</v>
      </c>
      <c r="C12" s="232"/>
      <c r="D12" s="232"/>
      <c r="E12" s="232"/>
      <c r="F12" s="232"/>
      <c r="G12" s="232"/>
      <c r="H12" s="233"/>
      <c r="I12" s="233"/>
      <c r="J12" s="232"/>
      <c r="K12" s="233"/>
      <c r="L12" s="232"/>
      <c r="M12" s="232"/>
      <c r="N12" s="245">
        <f t="shared" si="0"/>
        <v>0</v>
      </c>
      <c r="O12" s="232"/>
      <c r="P12" s="233">
        <v>3</v>
      </c>
      <c r="Q12" s="232"/>
      <c r="R12" s="232"/>
      <c r="S12" s="233"/>
      <c r="T12" s="232"/>
      <c r="U12" s="232"/>
      <c r="V12" s="232"/>
      <c r="W12" s="233"/>
      <c r="X12" s="232"/>
      <c r="Y12" s="232"/>
      <c r="Z12" s="248">
        <f t="shared" si="1"/>
        <v>3</v>
      </c>
      <c r="AA12" s="233">
        <v>10</v>
      </c>
      <c r="AB12" s="232"/>
      <c r="AC12" s="233">
        <v>2</v>
      </c>
      <c r="AD12" s="232"/>
      <c r="AE12" s="232"/>
      <c r="AF12" s="233"/>
      <c r="AG12" s="232"/>
      <c r="AH12" s="232"/>
      <c r="AI12" s="233"/>
      <c r="AJ12" s="232"/>
      <c r="AK12" s="232"/>
      <c r="AL12" s="242">
        <f t="shared" si="2"/>
        <v>12</v>
      </c>
      <c r="AM12" s="253">
        <f t="shared" si="3"/>
        <v>15</v>
      </c>
    </row>
    <row r="13" spans="1:39" ht="12.75" customHeight="1">
      <c r="A13" s="231">
        <v>4</v>
      </c>
      <c r="B13" s="235" t="s">
        <v>785</v>
      </c>
      <c r="C13" s="232"/>
      <c r="D13" s="232"/>
      <c r="E13" s="232"/>
      <c r="F13" s="232"/>
      <c r="G13" s="232"/>
      <c r="H13" s="233">
        <v>44</v>
      </c>
      <c r="I13" s="233">
        <v>1.5</v>
      </c>
      <c r="J13" s="232"/>
      <c r="K13" s="233"/>
      <c r="L13" s="232"/>
      <c r="M13" s="232"/>
      <c r="N13" s="245">
        <f t="shared" si="0"/>
        <v>45.5</v>
      </c>
      <c r="O13" s="232"/>
      <c r="P13" s="233"/>
      <c r="Q13" s="232"/>
      <c r="R13" s="233"/>
      <c r="S13" s="233"/>
      <c r="T13" s="232"/>
      <c r="U13" s="232"/>
      <c r="V13" s="232"/>
      <c r="W13" s="233"/>
      <c r="X13" s="232"/>
      <c r="Y13" s="232"/>
      <c r="Z13" s="248">
        <f t="shared" si="1"/>
        <v>0</v>
      </c>
      <c r="AA13" s="233"/>
      <c r="AB13" s="232"/>
      <c r="AC13" s="233">
        <v>2</v>
      </c>
      <c r="AD13" s="232"/>
      <c r="AE13" s="233"/>
      <c r="AF13" s="232"/>
      <c r="AG13" s="232"/>
      <c r="AH13" s="232"/>
      <c r="AI13" s="233"/>
      <c r="AJ13" s="232"/>
      <c r="AK13" s="232"/>
      <c r="AL13" s="242">
        <f t="shared" si="2"/>
        <v>2</v>
      </c>
      <c r="AM13" s="253">
        <f t="shared" si="3"/>
        <v>47.5</v>
      </c>
    </row>
    <row r="14" spans="1:39" ht="12.75" customHeight="1">
      <c r="A14" s="231">
        <v>5</v>
      </c>
      <c r="B14" s="235" t="s">
        <v>430</v>
      </c>
      <c r="C14" s="233"/>
      <c r="D14" s="233"/>
      <c r="E14" s="233"/>
      <c r="F14" s="233"/>
      <c r="G14" s="233"/>
      <c r="H14" s="233">
        <v>10.5</v>
      </c>
      <c r="I14" s="233">
        <v>1</v>
      </c>
      <c r="J14" s="232"/>
      <c r="K14" s="233"/>
      <c r="L14" s="233"/>
      <c r="M14" s="232"/>
      <c r="N14" s="245">
        <f t="shared" si="0"/>
        <v>11.5</v>
      </c>
      <c r="O14" s="232"/>
      <c r="P14" s="233"/>
      <c r="Q14" s="233"/>
      <c r="R14" s="233">
        <v>1.5</v>
      </c>
      <c r="S14" s="233"/>
      <c r="T14" s="233"/>
      <c r="U14" s="233"/>
      <c r="V14" s="232"/>
      <c r="W14" s="233"/>
      <c r="X14" s="232"/>
      <c r="Y14" s="232"/>
      <c r="Z14" s="248">
        <f t="shared" si="1"/>
        <v>1.5</v>
      </c>
      <c r="AA14" s="233"/>
      <c r="AB14" s="233"/>
      <c r="AC14" s="233">
        <v>2</v>
      </c>
      <c r="AD14" s="233"/>
      <c r="AE14" s="233">
        <v>12</v>
      </c>
      <c r="AF14" s="233"/>
      <c r="AG14" s="233"/>
      <c r="AH14" s="232"/>
      <c r="AI14" s="233"/>
      <c r="AJ14" s="233"/>
      <c r="AK14" s="232"/>
      <c r="AL14" s="242">
        <f t="shared" si="2"/>
        <v>14</v>
      </c>
      <c r="AM14" s="253">
        <f t="shared" si="3"/>
        <v>27</v>
      </c>
    </row>
    <row r="15" spans="1:39" ht="12.75" customHeight="1">
      <c r="A15" s="231">
        <v>6</v>
      </c>
      <c r="B15" s="235" t="s">
        <v>432</v>
      </c>
      <c r="C15" s="232"/>
      <c r="D15" s="232"/>
      <c r="E15" s="232"/>
      <c r="F15" s="232"/>
      <c r="G15" s="232"/>
      <c r="H15" s="233"/>
      <c r="I15" s="233">
        <v>1</v>
      </c>
      <c r="J15" s="232"/>
      <c r="K15" s="233"/>
      <c r="L15" s="232"/>
      <c r="M15" s="232"/>
      <c r="N15" s="245">
        <v>1</v>
      </c>
      <c r="O15" s="232"/>
      <c r="P15" s="233">
        <v>3</v>
      </c>
      <c r="Q15" s="232"/>
      <c r="R15" s="232"/>
      <c r="S15" s="232"/>
      <c r="T15" s="232"/>
      <c r="U15" s="232"/>
      <c r="V15" s="232"/>
      <c r="W15" s="233"/>
      <c r="X15" s="232"/>
      <c r="Y15" s="232"/>
      <c r="Z15" s="248">
        <f t="shared" si="1"/>
        <v>3</v>
      </c>
      <c r="AA15" s="233"/>
      <c r="AB15" s="232"/>
      <c r="AC15" s="232">
        <v>2</v>
      </c>
      <c r="AD15" s="232"/>
      <c r="AE15" s="232">
        <v>12</v>
      </c>
      <c r="AF15" s="232"/>
      <c r="AG15" s="232"/>
      <c r="AH15" s="232"/>
      <c r="AI15" s="233"/>
      <c r="AJ15" s="232"/>
      <c r="AK15" s="232"/>
      <c r="AL15" s="242">
        <f t="shared" si="2"/>
        <v>14</v>
      </c>
      <c r="AM15" s="253">
        <f t="shared" si="3"/>
        <v>18</v>
      </c>
    </row>
    <row r="16" spans="1:39" ht="12.75" customHeight="1">
      <c r="A16" s="231">
        <v>7</v>
      </c>
      <c r="B16" s="235" t="s">
        <v>786</v>
      </c>
      <c r="C16" s="232"/>
      <c r="D16" s="232"/>
      <c r="E16" s="232"/>
      <c r="F16" s="232"/>
      <c r="G16" s="232"/>
      <c r="H16" s="233"/>
      <c r="I16" s="233">
        <v>1</v>
      </c>
      <c r="J16" s="232"/>
      <c r="K16" s="233"/>
      <c r="L16" s="232"/>
      <c r="M16" s="232"/>
      <c r="N16" s="245">
        <f t="shared" si="0"/>
        <v>1</v>
      </c>
      <c r="O16" s="232"/>
      <c r="P16" s="233">
        <v>3</v>
      </c>
      <c r="Q16" s="233"/>
      <c r="R16" s="232"/>
      <c r="S16" s="233"/>
      <c r="T16" s="232"/>
      <c r="U16" s="232"/>
      <c r="V16" s="232"/>
      <c r="W16" s="233"/>
      <c r="X16" s="232"/>
      <c r="Y16" s="232"/>
      <c r="Z16" s="248">
        <f t="shared" si="1"/>
        <v>3</v>
      </c>
      <c r="AA16" s="233"/>
      <c r="AB16" s="232"/>
      <c r="AC16" s="233">
        <v>2</v>
      </c>
      <c r="AD16" s="232"/>
      <c r="AE16" s="232"/>
      <c r="AF16" s="232"/>
      <c r="AG16" s="232"/>
      <c r="AH16" s="232"/>
      <c r="AI16" s="233"/>
      <c r="AJ16" s="232"/>
      <c r="AK16" s="232"/>
      <c r="AL16" s="242">
        <f t="shared" si="2"/>
        <v>2</v>
      </c>
      <c r="AM16" s="253">
        <f t="shared" si="3"/>
        <v>6</v>
      </c>
    </row>
    <row r="17" spans="1:39" ht="12.75" customHeight="1">
      <c r="A17" s="231">
        <v>8</v>
      </c>
      <c r="B17" s="235" t="s">
        <v>787</v>
      </c>
      <c r="C17" s="232"/>
      <c r="D17" s="232"/>
      <c r="E17" s="232"/>
      <c r="F17" s="232"/>
      <c r="G17" s="232"/>
      <c r="H17" s="233"/>
      <c r="I17" s="232">
        <v>1</v>
      </c>
      <c r="J17" s="232"/>
      <c r="K17" s="232">
        <v>1.5</v>
      </c>
      <c r="L17" s="232"/>
      <c r="M17" s="232"/>
      <c r="N17" s="245">
        <v>2.5</v>
      </c>
      <c r="O17" s="232"/>
      <c r="P17" s="233"/>
      <c r="Q17" s="233"/>
      <c r="R17" s="232">
        <v>1.5</v>
      </c>
      <c r="S17" s="233"/>
      <c r="T17" s="232"/>
      <c r="U17" s="232"/>
      <c r="V17" s="232"/>
      <c r="W17" s="232"/>
      <c r="X17" s="232"/>
      <c r="Y17" s="232"/>
      <c r="Z17" s="248">
        <v>1.5</v>
      </c>
      <c r="AA17" s="233"/>
      <c r="AB17" s="232"/>
      <c r="AC17" s="232">
        <v>2</v>
      </c>
      <c r="AD17" s="232"/>
      <c r="AE17" s="232"/>
      <c r="AF17" s="233"/>
      <c r="AG17" s="232"/>
      <c r="AH17" s="232"/>
      <c r="AI17" s="232"/>
      <c r="AJ17" s="232"/>
      <c r="AK17" s="232"/>
      <c r="AL17" s="242">
        <f t="shared" si="2"/>
        <v>2</v>
      </c>
      <c r="AM17" s="253">
        <f t="shared" si="3"/>
        <v>6</v>
      </c>
    </row>
    <row r="18" spans="1:39" ht="12.75" customHeight="1">
      <c r="A18" s="231">
        <v>9</v>
      </c>
      <c r="B18" s="235" t="s">
        <v>427</v>
      </c>
      <c r="C18" s="232"/>
      <c r="D18" s="232"/>
      <c r="E18" s="232"/>
      <c r="F18" s="232"/>
      <c r="G18" s="232"/>
      <c r="H18" s="233"/>
      <c r="I18" s="233">
        <v>1</v>
      </c>
      <c r="J18" s="232"/>
      <c r="K18" s="233">
        <v>1.5</v>
      </c>
      <c r="L18" s="232"/>
      <c r="M18" s="232"/>
      <c r="N18" s="245">
        <f t="shared" si="0"/>
        <v>2.5</v>
      </c>
      <c r="O18" s="232"/>
      <c r="P18" s="233"/>
      <c r="Q18" s="233"/>
      <c r="R18" s="232"/>
      <c r="S18" s="232"/>
      <c r="T18" s="232"/>
      <c r="U18" s="232"/>
      <c r="V18" s="232"/>
      <c r="W18" s="232"/>
      <c r="X18" s="232"/>
      <c r="Y18" s="232"/>
      <c r="Z18" s="248">
        <f t="shared" si="1"/>
        <v>0</v>
      </c>
      <c r="AA18" s="233"/>
      <c r="AB18" s="232"/>
      <c r="AC18" s="233">
        <v>2</v>
      </c>
      <c r="AD18" s="232"/>
      <c r="AE18" s="233">
        <v>12</v>
      </c>
      <c r="AF18" s="232"/>
      <c r="AG18" s="232"/>
      <c r="AH18" s="232"/>
      <c r="AI18" s="232"/>
      <c r="AJ18" s="232"/>
      <c r="AK18" s="232"/>
      <c r="AL18" s="242">
        <f t="shared" si="2"/>
        <v>14</v>
      </c>
      <c r="AM18" s="253">
        <f t="shared" si="3"/>
        <v>16.5</v>
      </c>
    </row>
    <row r="19" spans="1:39" ht="12.75" customHeight="1">
      <c r="A19" s="231">
        <v>10</v>
      </c>
      <c r="B19" s="235" t="s">
        <v>788</v>
      </c>
      <c r="C19" s="232"/>
      <c r="D19" s="232"/>
      <c r="E19" s="232"/>
      <c r="F19" s="232"/>
      <c r="G19" s="232"/>
      <c r="H19" s="233"/>
      <c r="I19" s="233"/>
      <c r="J19" s="232"/>
      <c r="K19" s="232"/>
      <c r="L19" s="232"/>
      <c r="M19" s="232"/>
      <c r="N19" s="245"/>
      <c r="O19" s="232"/>
      <c r="P19" s="233"/>
      <c r="Q19" s="233"/>
      <c r="R19" s="232"/>
      <c r="S19" s="233"/>
      <c r="T19" s="232"/>
      <c r="U19" s="232"/>
      <c r="V19" s="232"/>
      <c r="W19" s="233"/>
      <c r="X19" s="232"/>
      <c r="Y19" s="232"/>
      <c r="Z19" s="248"/>
      <c r="AA19" s="233"/>
      <c r="AB19" s="232"/>
      <c r="AC19" s="232">
        <v>2</v>
      </c>
      <c r="AD19" s="232"/>
      <c r="AE19" s="233"/>
      <c r="AF19" s="232"/>
      <c r="AG19" s="232"/>
      <c r="AH19" s="232"/>
      <c r="AI19" s="232"/>
      <c r="AJ19" s="232"/>
      <c r="AK19" s="232"/>
      <c r="AL19" s="242">
        <f t="shared" si="2"/>
        <v>2</v>
      </c>
      <c r="AM19" s="253"/>
    </row>
    <row r="20" spans="1:39" ht="12.75" customHeight="1">
      <c r="A20" s="231">
        <v>11</v>
      </c>
      <c r="B20" s="235" t="s">
        <v>746</v>
      </c>
      <c r="C20" s="232"/>
      <c r="D20" s="232"/>
      <c r="E20" s="232"/>
      <c r="F20" s="232"/>
      <c r="G20" s="232"/>
      <c r="H20" s="233"/>
      <c r="I20" s="233">
        <v>1</v>
      </c>
      <c r="J20" s="232"/>
      <c r="K20" s="232">
        <v>1.5</v>
      </c>
      <c r="L20" s="232"/>
      <c r="M20" s="232"/>
      <c r="N20" s="245">
        <f t="shared" si="0"/>
        <v>2.5</v>
      </c>
      <c r="O20" s="232"/>
      <c r="P20" s="233"/>
      <c r="Q20" s="233"/>
      <c r="R20" s="232">
        <v>2</v>
      </c>
      <c r="S20" s="232"/>
      <c r="T20" s="232"/>
      <c r="U20" s="232"/>
      <c r="V20" s="232"/>
      <c r="W20" s="232"/>
      <c r="X20" s="232"/>
      <c r="Y20" s="232"/>
      <c r="Z20" s="248">
        <f t="shared" si="1"/>
        <v>2</v>
      </c>
      <c r="AA20" s="233"/>
      <c r="AB20" s="232"/>
      <c r="AC20" s="233">
        <v>2</v>
      </c>
      <c r="AD20" s="232"/>
      <c r="AE20" s="233"/>
      <c r="AF20" s="232"/>
      <c r="AG20" s="232"/>
      <c r="AH20" s="232"/>
      <c r="AI20" s="232"/>
      <c r="AJ20" s="232"/>
      <c r="AK20" s="232"/>
      <c r="AL20" s="242">
        <f t="shared" si="2"/>
        <v>2</v>
      </c>
      <c r="AM20" s="253">
        <f t="shared" si="3"/>
        <v>6.5</v>
      </c>
    </row>
    <row r="21" spans="1:39" ht="12.75" customHeight="1">
      <c r="A21" s="231">
        <v>12</v>
      </c>
      <c r="B21" s="235" t="s">
        <v>747</v>
      </c>
      <c r="C21" s="232"/>
      <c r="D21" s="232"/>
      <c r="E21" s="232"/>
      <c r="F21" s="232"/>
      <c r="G21" s="232"/>
      <c r="H21" s="232"/>
      <c r="I21" s="233"/>
      <c r="J21" s="232"/>
      <c r="K21" s="232">
        <v>1.5</v>
      </c>
      <c r="L21" s="232"/>
      <c r="M21" s="232"/>
      <c r="N21" s="245">
        <f t="shared" si="0"/>
        <v>1.5</v>
      </c>
      <c r="O21" s="232"/>
      <c r="P21" s="233">
        <v>3</v>
      </c>
      <c r="Q21" s="233"/>
      <c r="R21" s="232"/>
      <c r="S21" s="233"/>
      <c r="T21" s="233"/>
      <c r="U21" s="232"/>
      <c r="V21" s="232"/>
      <c r="W21" s="233"/>
      <c r="X21" s="232"/>
      <c r="Y21" s="232"/>
      <c r="Z21" s="248">
        <f t="shared" si="1"/>
        <v>3</v>
      </c>
      <c r="AA21" s="233">
        <v>10</v>
      </c>
      <c r="AB21" s="232"/>
      <c r="AC21" s="232">
        <v>2</v>
      </c>
      <c r="AD21" s="232"/>
      <c r="AE21" s="232"/>
      <c r="AF21" s="232"/>
      <c r="AG21" s="232"/>
      <c r="AH21" s="232"/>
      <c r="AI21" s="232"/>
      <c r="AJ21" s="232"/>
      <c r="AK21" s="232"/>
      <c r="AL21" s="242">
        <f t="shared" si="2"/>
        <v>12</v>
      </c>
      <c r="AM21" s="253">
        <f t="shared" si="3"/>
        <v>16.5</v>
      </c>
    </row>
    <row r="22" spans="1:39" ht="12.75" customHeight="1">
      <c r="A22" s="231">
        <v>13</v>
      </c>
      <c r="B22" s="235" t="s">
        <v>748</v>
      </c>
      <c r="C22" s="232"/>
      <c r="D22" s="232"/>
      <c r="E22" s="232"/>
      <c r="F22" s="232"/>
      <c r="G22" s="232"/>
      <c r="H22" s="233"/>
      <c r="I22" s="233">
        <v>1</v>
      </c>
      <c r="J22" s="232"/>
      <c r="K22" s="232"/>
      <c r="L22" s="232"/>
      <c r="M22" s="232"/>
      <c r="N22" s="245">
        <f t="shared" si="0"/>
        <v>1</v>
      </c>
      <c r="O22" s="232"/>
      <c r="P22" s="233"/>
      <c r="Q22" s="232"/>
      <c r="R22" s="232">
        <v>1.5</v>
      </c>
      <c r="S22" s="233"/>
      <c r="T22" s="232"/>
      <c r="U22" s="232"/>
      <c r="V22" s="232"/>
      <c r="W22" s="233"/>
      <c r="X22" s="232"/>
      <c r="Y22" s="232"/>
      <c r="Z22" s="248">
        <f t="shared" si="1"/>
        <v>1.5</v>
      </c>
      <c r="AA22" s="233"/>
      <c r="AB22" s="232"/>
      <c r="AC22" s="233">
        <v>2</v>
      </c>
      <c r="AD22" s="232"/>
      <c r="AE22" s="232">
        <v>12</v>
      </c>
      <c r="AF22" s="232"/>
      <c r="AG22" s="232"/>
      <c r="AH22" s="232"/>
      <c r="AI22" s="232"/>
      <c r="AJ22" s="232"/>
      <c r="AK22" s="232"/>
      <c r="AL22" s="242">
        <f t="shared" si="2"/>
        <v>14</v>
      </c>
      <c r="AM22" s="253">
        <f t="shared" si="3"/>
        <v>16.5</v>
      </c>
    </row>
    <row r="23" spans="1:39" ht="12.75" customHeight="1">
      <c r="A23" s="231">
        <v>14</v>
      </c>
      <c r="B23" s="235" t="s">
        <v>428</v>
      </c>
      <c r="C23" s="232"/>
      <c r="D23" s="232"/>
      <c r="E23" s="232"/>
      <c r="F23" s="232"/>
      <c r="G23" s="232"/>
      <c r="H23" s="232"/>
      <c r="I23" s="233">
        <v>1</v>
      </c>
      <c r="J23" s="232"/>
      <c r="K23" s="232">
        <v>1.5</v>
      </c>
      <c r="L23" s="232"/>
      <c r="M23" s="232"/>
      <c r="N23" s="245">
        <f t="shared" si="0"/>
        <v>2.5</v>
      </c>
      <c r="O23" s="232"/>
      <c r="P23" s="233"/>
      <c r="Q23" s="233"/>
      <c r="R23" s="232"/>
      <c r="S23" s="232"/>
      <c r="T23" s="232"/>
      <c r="U23" s="232"/>
      <c r="V23" s="232"/>
      <c r="W23" s="233"/>
      <c r="X23" s="232"/>
      <c r="Y23" s="232"/>
      <c r="Z23" s="248">
        <f t="shared" si="1"/>
        <v>0</v>
      </c>
      <c r="AA23" s="233"/>
      <c r="AB23" s="232"/>
      <c r="AC23" s="232">
        <v>2</v>
      </c>
      <c r="AD23" s="232"/>
      <c r="AE23" s="233"/>
      <c r="AF23" s="232"/>
      <c r="AG23" s="232"/>
      <c r="AH23" s="232"/>
      <c r="AI23" s="232"/>
      <c r="AJ23" s="232"/>
      <c r="AK23" s="232"/>
      <c r="AL23" s="242">
        <f t="shared" si="2"/>
        <v>2</v>
      </c>
      <c r="AM23" s="253">
        <f t="shared" si="3"/>
        <v>4.5</v>
      </c>
    </row>
    <row r="24" spans="1:39" ht="12.75" customHeight="1">
      <c r="A24" s="231">
        <v>15</v>
      </c>
      <c r="B24" s="235" t="s">
        <v>749</v>
      </c>
      <c r="C24" s="232"/>
      <c r="D24" s="232"/>
      <c r="E24" s="232"/>
      <c r="F24" s="232"/>
      <c r="G24" s="232"/>
      <c r="H24" s="232"/>
      <c r="I24" s="233">
        <v>1</v>
      </c>
      <c r="J24" s="232"/>
      <c r="K24" s="232">
        <v>1.5</v>
      </c>
      <c r="L24" s="232"/>
      <c r="M24" s="232"/>
      <c r="N24" s="245">
        <f t="shared" si="0"/>
        <v>2.5</v>
      </c>
      <c r="O24" s="232"/>
      <c r="P24" s="233"/>
      <c r="Q24" s="233"/>
      <c r="R24" s="232">
        <v>2</v>
      </c>
      <c r="S24" s="232"/>
      <c r="T24" s="232"/>
      <c r="U24" s="232"/>
      <c r="V24" s="232"/>
      <c r="W24" s="232"/>
      <c r="X24" s="232"/>
      <c r="Y24" s="232"/>
      <c r="Z24" s="248">
        <f t="shared" si="1"/>
        <v>2</v>
      </c>
      <c r="AA24" s="233"/>
      <c r="AB24" s="232"/>
      <c r="AC24" s="232">
        <v>2</v>
      </c>
      <c r="AD24" s="232"/>
      <c r="AE24" s="232"/>
      <c r="AF24" s="232"/>
      <c r="AG24" s="232"/>
      <c r="AH24" s="232"/>
      <c r="AI24" s="232"/>
      <c r="AJ24" s="232"/>
      <c r="AK24" s="233"/>
      <c r="AL24" s="242">
        <f t="shared" si="2"/>
        <v>2</v>
      </c>
      <c r="AM24" s="253">
        <f t="shared" si="3"/>
        <v>6.5</v>
      </c>
    </row>
    <row r="25" spans="1:39" ht="12.75" customHeight="1">
      <c r="A25" s="231">
        <v>16</v>
      </c>
      <c r="B25" s="235" t="s">
        <v>750</v>
      </c>
      <c r="C25" s="232"/>
      <c r="D25" s="232"/>
      <c r="E25" s="232"/>
      <c r="F25" s="232"/>
      <c r="G25" s="232"/>
      <c r="H25" s="232"/>
      <c r="I25" s="233">
        <v>1</v>
      </c>
      <c r="J25" s="232"/>
      <c r="K25" s="232"/>
      <c r="L25" s="232"/>
      <c r="M25" s="232"/>
      <c r="N25" s="245">
        <f t="shared" si="0"/>
        <v>1</v>
      </c>
      <c r="O25" s="232"/>
      <c r="P25" s="233"/>
      <c r="Q25" s="232"/>
      <c r="R25" s="232">
        <v>1.5</v>
      </c>
      <c r="S25" s="232"/>
      <c r="T25" s="232"/>
      <c r="U25" s="232"/>
      <c r="V25" s="232"/>
      <c r="W25" s="232"/>
      <c r="X25" s="232"/>
      <c r="Y25" s="232"/>
      <c r="Z25" s="248">
        <f t="shared" si="1"/>
        <v>1.5</v>
      </c>
      <c r="AA25" s="233">
        <v>10</v>
      </c>
      <c r="AB25" s="232"/>
      <c r="AC25" s="232">
        <v>2</v>
      </c>
      <c r="AD25" s="232"/>
      <c r="AE25" s="232">
        <v>12</v>
      </c>
      <c r="AF25" s="232"/>
      <c r="AG25" s="232"/>
      <c r="AH25" s="232"/>
      <c r="AI25" s="232"/>
      <c r="AJ25" s="232"/>
      <c r="AK25" s="232"/>
      <c r="AL25" s="242">
        <f t="shared" si="2"/>
        <v>24</v>
      </c>
      <c r="AM25" s="253">
        <f t="shared" si="3"/>
        <v>26.5</v>
      </c>
    </row>
    <row r="26" spans="1:39" ht="12.75" customHeight="1">
      <c r="A26" s="231">
        <v>17</v>
      </c>
      <c r="B26" s="235" t="s">
        <v>751</v>
      </c>
      <c r="C26" s="232"/>
      <c r="D26" s="232"/>
      <c r="E26" s="232"/>
      <c r="F26" s="232"/>
      <c r="G26" s="232"/>
      <c r="H26" s="232"/>
      <c r="I26" s="233">
        <v>1</v>
      </c>
      <c r="J26" s="232"/>
      <c r="K26" s="232"/>
      <c r="L26" s="232"/>
      <c r="M26" s="232"/>
      <c r="N26" s="245">
        <f t="shared" si="0"/>
        <v>1</v>
      </c>
      <c r="O26" s="232"/>
      <c r="P26" s="233"/>
      <c r="Q26" s="233"/>
      <c r="R26" s="233">
        <v>1.5</v>
      </c>
      <c r="S26" s="233"/>
      <c r="T26" s="233"/>
      <c r="U26" s="232"/>
      <c r="V26" s="232"/>
      <c r="W26" s="233"/>
      <c r="X26" s="232"/>
      <c r="Y26" s="232"/>
      <c r="Z26" s="248">
        <f t="shared" si="1"/>
        <v>1.5</v>
      </c>
      <c r="AA26" s="233">
        <v>10</v>
      </c>
      <c r="AB26" s="232"/>
      <c r="AC26" s="232">
        <v>2</v>
      </c>
      <c r="AD26" s="232"/>
      <c r="AE26" s="232">
        <v>12</v>
      </c>
      <c r="AF26" s="232"/>
      <c r="AG26" s="232"/>
      <c r="AH26" s="232"/>
      <c r="AI26" s="232"/>
      <c r="AJ26" s="232"/>
      <c r="AK26" s="233"/>
      <c r="AL26" s="242">
        <f t="shared" si="2"/>
        <v>24</v>
      </c>
      <c r="AM26" s="253">
        <f t="shared" si="3"/>
        <v>26.5</v>
      </c>
    </row>
    <row r="27" spans="1:39" ht="12.75" customHeight="1">
      <c r="A27" s="231">
        <v>18</v>
      </c>
      <c r="B27" s="235" t="s">
        <v>752</v>
      </c>
      <c r="C27" s="232"/>
      <c r="D27" s="232"/>
      <c r="E27" s="232"/>
      <c r="F27" s="232"/>
      <c r="G27" s="232"/>
      <c r="H27" s="232">
        <v>10.5</v>
      </c>
      <c r="I27" s="233">
        <v>1</v>
      </c>
      <c r="J27" s="232"/>
      <c r="K27" s="232">
        <v>1.5</v>
      </c>
      <c r="L27" s="232"/>
      <c r="M27" s="232"/>
      <c r="N27" s="245">
        <f t="shared" si="0"/>
        <v>13</v>
      </c>
      <c r="O27" s="232"/>
      <c r="P27" s="233"/>
      <c r="Q27" s="233"/>
      <c r="R27" s="233"/>
      <c r="S27" s="233"/>
      <c r="T27" s="233"/>
      <c r="U27" s="232"/>
      <c r="V27" s="232"/>
      <c r="W27" s="233"/>
      <c r="X27" s="232"/>
      <c r="Y27" s="232"/>
      <c r="Z27" s="248">
        <f t="shared" si="1"/>
        <v>0</v>
      </c>
      <c r="AA27" s="233"/>
      <c r="AB27" s="232"/>
      <c r="AC27" s="232">
        <v>2</v>
      </c>
      <c r="AD27" s="232"/>
      <c r="AE27" s="232"/>
      <c r="AF27" s="232"/>
      <c r="AG27" s="232"/>
      <c r="AH27" s="232"/>
      <c r="AI27" s="232"/>
      <c r="AJ27" s="232"/>
      <c r="AK27" s="233"/>
      <c r="AL27" s="242">
        <f t="shared" si="2"/>
        <v>2</v>
      </c>
      <c r="AM27" s="253">
        <f t="shared" si="3"/>
        <v>15</v>
      </c>
    </row>
    <row r="28" spans="1:39" ht="12.75" customHeight="1">
      <c r="A28" s="231">
        <v>19</v>
      </c>
      <c r="B28" s="235" t="s">
        <v>753</v>
      </c>
      <c r="C28" s="232"/>
      <c r="D28" s="232"/>
      <c r="E28" s="232"/>
      <c r="F28" s="232"/>
      <c r="G28" s="232"/>
      <c r="H28" s="233"/>
      <c r="I28" s="233">
        <v>1</v>
      </c>
      <c r="J28" s="232"/>
      <c r="K28" s="232"/>
      <c r="L28" s="232"/>
      <c r="M28" s="232"/>
      <c r="N28" s="245">
        <f t="shared" si="0"/>
        <v>1</v>
      </c>
      <c r="O28" s="232"/>
      <c r="P28" s="232"/>
      <c r="Q28" s="233"/>
      <c r="R28" s="232"/>
      <c r="S28" s="233"/>
      <c r="T28" s="232"/>
      <c r="U28" s="232"/>
      <c r="V28" s="232"/>
      <c r="W28" s="233"/>
      <c r="X28" s="232"/>
      <c r="Y28" s="232"/>
      <c r="Z28" s="248">
        <f t="shared" si="1"/>
        <v>0</v>
      </c>
      <c r="AA28" s="233">
        <v>10</v>
      </c>
      <c r="AB28" s="232"/>
      <c r="AC28" s="232">
        <v>2</v>
      </c>
      <c r="AD28" s="232"/>
      <c r="AE28" s="233"/>
      <c r="AF28" s="232"/>
      <c r="AG28" s="232"/>
      <c r="AH28" s="232"/>
      <c r="AI28" s="232"/>
      <c r="AJ28" s="232"/>
      <c r="AK28" s="232"/>
      <c r="AL28" s="242">
        <f t="shared" si="2"/>
        <v>12</v>
      </c>
      <c r="AM28" s="253">
        <f t="shared" si="3"/>
        <v>13</v>
      </c>
    </row>
    <row r="29" spans="1:39" ht="12.75" customHeight="1">
      <c r="A29" s="231">
        <v>20</v>
      </c>
      <c r="B29" s="235" t="s">
        <v>754</v>
      </c>
      <c r="C29" s="233"/>
      <c r="D29" s="233"/>
      <c r="E29" s="233"/>
      <c r="F29" s="233"/>
      <c r="G29" s="233"/>
      <c r="H29" s="233"/>
      <c r="I29" s="233">
        <v>1</v>
      </c>
      <c r="J29" s="233"/>
      <c r="K29" s="233"/>
      <c r="L29" s="232"/>
      <c r="M29" s="232"/>
      <c r="N29" s="245">
        <f t="shared" si="0"/>
        <v>1</v>
      </c>
      <c r="O29" s="232"/>
      <c r="P29" s="233"/>
      <c r="Q29" s="233"/>
      <c r="R29" s="233">
        <v>1.5</v>
      </c>
      <c r="S29" s="233"/>
      <c r="T29" s="233"/>
      <c r="U29" s="233"/>
      <c r="V29" s="233"/>
      <c r="W29" s="232"/>
      <c r="X29" s="232"/>
      <c r="Y29" s="233"/>
      <c r="Z29" s="248">
        <f t="shared" si="1"/>
        <v>1.5</v>
      </c>
      <c r="AA29" s="233"/>
      <c r="AB29" s="233"/>
      <c r="AC29" s="233">
        <v>2</v>
      </c>
      <c r="AD29" s="233"/>
      <c r="AE29" s="233"/>
      <c r="AF29" s="233"/>
      <c r="AG29" s="233"/>
      <c r="AH29" s="233"/>
      <c r="AI29" s="232"/>
      <c r="AJ29" s="232"/>
      <c r="AK29" s="233"/>
      <c r="AL29" s="242">
        <f t="shared" si="2"/>
        <v>2</v>
      </c>
      <c r="AM29" s="253">
        <f t="shared" si="3"/>
        <v>4.5</v>
      </c>
    </row>
    <row r="30" spans="1:39" ht="12.75" customHeight="1">
      <c r="A30" s="231">
        <v>21</v>
      </c>
      <c r="B30" s="235" t="s">
        <v>429</v>
      </c>
      <c r="C30" s="232"/>
      <c r="D30" s="232"/>
      <c r="E30" s="232"/>
      <c r="F30" s="232"/>
      <c r="G30" s="232"/>
      <c r="H30" s="232"/>
      <c r="I30" s="233">
        <v>1</v>
      </c>
      <c r="J30" s="233"/>
      <c r="K30" s="233"/>
      <c r="L30" s="232"/>
      <c r="M30" s="232"/>
      <c r="N30" s="245">
        <f t="shared" si="0"/>
        <v>1</v>
      </c>
      <c r="O30" s="232"/>
      <c r="P30" s="232"/>
      <c r="Q30" s="232"/>
      <c r="R30" s="232">
        <v>1.5</v>
      </c>
      <c r="S30" s="232"/>
      <c r="T30" s="232"/>
      <c r="U30" s="232"/>
      <c r="V30" s="232"/>
      <c r="W30" s="232"/>
      <c r="X30" s="232"/>
      <c r="Y30" s="232"/>
      <c r="Z30" s="248">
        <f t="shared" si="1"/>
        <v>1.5</v>
      </c>
      <c r="AA30" s="233"/>
      <c r="AB30" s="232"/>
      <c r="AC30" s="233">
        <v>2</v>
      </c>
      <c r="AD30" s="232"/>
      <c r="AE30" s="232"/>
      <c r="AF30" s="232"/>
      <c r="AG30" s="232"/>
      <c r="AH30" s="232"/>
      <c r="AI30" s="232"/>
      <c r="AJ30" s="232"/>
      <c r="AK30" s="232"/>
      <c r="AL30" s="242">
        <f t="shared" si="2"/>
        <v>2</v>
      </c>
      <c r="AM30" s="253">
        <f t="shared" si="3"/>
        <v>4.5</v>
      </c>
    </row>
    <row r="31" spans="1:39" ht="12.75">
      <c r="A31" s="231">
        <v>22</v>
      </c>
      <c r="B31" s="235" t="s">
        <v>431</v>
      </c>
      <c r="C31" s="232"/>
      <c r="D31" s="232"/>
      <c r="E31" s="232"/>
      <c r="F31" s="232"/>
      <c r="G31" s="232"/>
      <c r="H31" s="232"/>
      <c r="I31" s="232">
        <v>1.5</v>
      </c>
      <c r="J31" s="232"/>
      <c r="K31" s="232">
        <v>1.5</v>
      </c>
      <c r="L31" s="232"/>
      <c r="M31" s="232"/>
      <c r="N31" s="245">
        <f t="shared" si="0"/>
        <v>3</v>
      </c>
      <c r="O31" s="232"/>
      <c r="P31" s="232"/>
      <c r="Q31" s="232"/>
      <c r="R31" s="232"/>
      <c r="S31" s="232"/>
      <c r="T31" s="233"/>
      <c r="U31" s="232"/>
      <c r="V31" s="232"/>
      <c r="W31" s="232"/>
      <c r="X31" s="232"/>
      <c r="Y31" s="232"/>
      <c r="Z31" s="248">
        <f t="shared" si="1"/>
        <v>0</v>
      </c>
      <c r="AA31" s="233"/>
      <c r="AB31" s="232"/>
      <c r="AC31" s="233">
        <v>2</v>
      </c>
      <c r="AD31" s="233"/>
      <c r="AE31" s="233">
        <v>18</v>
      </c>
      <c r="AF31" s="232"/>
      <c r="AG31" s="232"/>
      <c r="AH31" s="232"/>
      <c r="AI31" s="232"/>
      <c r="AJ31" s="232"/>
      <c r="AK31" s="232"/>
      <c r="AL31" s="242">
        <f t="shared" si="2"/>
        <v>20</v>
      </c>
      <c r="AM31" s="253">
        <f t="shared" si="3"/>
        <v>23</v>
      </c>
    </row>
    <row r="32" spans="1:39" ht="13.5" customHeight="1">
      <c r="A32" s="231">
        <v>23</v>
      </c>
      <c r="B32" s="235"/>
      <c r="C32" s="232"/>
      <c r="D32" s="232"/>
      <c r="E32" s="232"/>
      <c r="F32" s="232"/>
      <c r="G32" s="232"/>
      <c r="H32" s="232"/>
      <c r="I32" s="233"/>
      <c r="J32" s="232"/>
      <c r="K32" s="232"/>
      <c r="L32" s="232"/>
      <c r="M32" s="232"/>
      <c r="N32" s="245">
        <f t="shared" si="0"/>
        <v>0</v>
      </c>
      <c r="O32" s="233"/>
      <c r="P32" s="233"/>
      <c r="Q32" s="233"/>
      <c r="R32" s="232"/>
      <c r="S32" s="233"/>
      <c r="T32" s="232"/>
      <c r="U32" s="232"/>
      <c r="V32" s="232"/>
      <c r="W32" s="232"/>
      <c r="X32" s="232"/>
      <c r="Y32" s="232"/>
      <c r="Z32" s="248">
        <f t="shared" si="1"/>
        <v>0</v>
      </c>
      <c r="AA32" s="233"/>
      <c r="AB32" s="232"/>
      <c r="AC32" s="232"/>
      <c r="AD32" s="232"/>
      <c r="AE32" s="232"/>
      <c r="AF32" s="232"/>
      <c r="AG32" s="232"/>
      <c r="AH32" s="232"/>
      <c r="AI32" s="232"/>
      <c r="AJ32" s="232"/>
      <c r="AK32" s="232"/>
      <c r="AL32" s="242">
        <f t="shared" si="2"/>
        <v>0</v>
      </c>
      <c r="AM32" s="253">
        <f t="shared" si="3"/>
        <v>0</v>
      </c>
    </row>
    <row r="33" spans="1:39" ht="12.75">
      <c r="A33" s="231">
        <v>24</v>
      </c>
      <c r="B33" s="235" t="s">
        <v>755</v>
      </c>
      <c r="C33" s="232"/>
      <c r="D33" s="232"/>
      <c r="E33" s="232"/>
      <c r="F33" s="232"/>
      <c r="G33" s="232"/>
      <c r="H33" s="232"/>
      <c r="I33" s="233"/>
      <c r="J33" s="232"/>
      <c r="K33" s="233"/>
      <c r="L33" s="232"/>
      <c r="M33" s="232"/>
      <c r="N33" s="245">
        <f t="shared" si="0"/>
        <v>0</v>
      </c>
      <c r="O33" s="233"/>
      <c r="P33" s="233"/>
      <c r="Q33" s="233">
        <v>12.5</v>
      </c>
      <c r="R33" s="232"/>
      <c r="S33" s="232">
        <v>100</v>
      </c>
      <c r="T33" s="232"/>
      <c r="U33" s="232"/>
      <c r="V33" s="232"/>
      <c r="W33" s="232"/>
      <c r="X33" s="232"/>
      <c r="Y33" s="233"/>
      <c r="Z33" s="248">
        <f>O33+P33+Q33+R33+S33+T33+U33+V33+W33+X33+Y33</f>
        <v>112.5</v>
      </c>
      <c r="AA33" s="233">
        <v>20</v>
      </c>
      <c r="AB33" s="232">
        <v>15</v>
      </c>
      <c r="AC33" s="232">
        <v>22</v>
      </c>
      <c r="AD33" s="232"/>
      <c r="AE33" s="233">
        <v>100</v>
      </c>
      <c r="AF33" s="232">
        <v>243</v>
      </c>
      <c r="AG33" s="232">
        <v>15</v>
      </c>
      <c r="AH33" s="232"/>
      <c r="AI33" s="232"/>
      <c r="AJ33" s="232"/>
      <c r="AK33" s="232"/>
      <c r="AL33" s="242">
        <f t="shared" si="2"/>
        <v>415</v>
      </c>
      <c r="AM33" s="253">
        <f t="shared" si="3"/>
        <v>527.5</v>
      </c>
    </row>
    <row r="34" spans="1:39" ht="12.75">
      <c r="A34" s="231">
        <v>25</v>
      </c>
      <c r="B34" s="235" t="s">
        <v>756</v>
      </c>
      <c r="C34" s="233"/>
      <c r="D34" s="233"/>
      <c r="E34" s="233">
        <v>3.5</v>
      </c>
      <c r="F34" s="233"/>
      <c r="G34" s="233"/>
      <c r="H34" s="233">
        <v>62</v>
      </c>
      <c r="I34" s="233"/>
      <c r="J34" s="233"/>
      <c r="K34" s="233"/>
      <c r="L34" s="232"/>
      <c r="M34" s="232"/>
      <c r="N34" s="245">
        <f t="shared" si="0"/>
        <v>65.5</v>
      </c>
      <c r="O34" s="233"/>
      <c r="P34" s="233">
        <v>3</v>
      </c>
      <c r="Q34" s="233">
        <v>37</v>
      </c>
      <c r="R34" s="232"/>
      <c r="S34" s="233"/>
      <c r="T34" s="233">
        <v>112</v>
      </c>
      <c r="U34" s="233"/>
      <c r="V34" s="233"/>
      <c r="W34" s="233">
        <v>10</v>
      </c>
      <c r="X34" s="232"/>
      <c r="Y34" s="233"/>
      <c r="Z34" s="248">
        <f>O34+P34+Q34+R34+S34+T34+U34+V34+W34+X34+Y34</f>
        <v>162</v>
      </c>
      <c r="AA34" s="233"/>
      <c r="AB34" s="233"/>
      <c r="AC34" s="233">
        <v>37</v>
      </c>
      <c r="AD34" s="233"/>
      <c r="AE34" s="233"/>
      <c r="AF34" s="233">
        <v>112</v>
      </c>
      <c r="AG34" s="233"/>
      <c r="AH34" s="233"/>
      <c r="AI34" s="233">
        <v>5</v>
      </c>
      <c r="AJ34" s="232"/>
      <c r="AK34" s="232"/>
      <c r="AL34" s="242">
        <f t="shared" si="2"/>
        <v>154</v>
      </c>
      <c r="AM34" s="253">
        <f t="shared" si="3"/>
        <v>381.5</v>
      </c>
    </row>
    <row r="35" spans="1:39" ht="25.5">
      <c r="A35" s="231">
        <v>26</v>
      </c>
      <c r="B35" s="235" t="s">
        <v>757</v>
      </c>
      <c r="C35" s="232"/>
      <c r="D35" s="232"/>
      <c r="E35" s="232">
        <v>5</v>
      </c>
      <c r="F35" s="232"/>
      <c r="G35" s="232">
        <v>200</v>
      </c>
      <c r="H35" s="232"/>
      <c r="I35" s="233"/>
      <c r="J35" s="232"/>
      <c r="K35" s="232">
        <v>10</v>
      </c>
      <c r="L35" s="232"/>
      <c r="M35" s="232"/>
      <c r="N35" s="245">
        <f t="shared" si="0"/>
        <v>215</v>
      </c>
      <c r="O35" s="233"/>
      <c r="P35" s="233"/>
      <c r="Q35" s="233">
        <v>10</v>
      </c>
      <c r="R35" s="232"/>
      <c r="S35" s="232">
        <v>100</v>
      </c>
      <c r="T35" s="232"/>
      <c r="U35" s="232"/>
      <c r="V35" s="232"/>
      <c r="W35" s="232"/>
      <c r="X35" s="232"/>
      <c r="Y35" s="233"/>
      <c r="Z35" s="248">
        <v>110</v>
      </c>
      <c r="AA35" s="233"/>
      <c r="AB35" s="232"/>
      <c r="AC35" s="232">
        <v>5</v>
      </c>
      <c r="AD35" s="232"/>
      <c r="AE35" s="233">
        <v>100</v>
      </c>
      <c r="AF35" s="232"/>
      <c r="AG35" s="232"/>
      <c r="AH35" s="232"/>
      <c r="AI35" s="232"/>
      <c r="AJ35" s="232"/>
      <c r="AK35" s="232"/>
      <c r="AL35" s="242">
        <f t="shared" si="2"/>
        <v>105</v>
      </c>
      <c r="AM35" s="253">
        <f t="shared" si="3"/>
        <v>430</v>
      </c>
    </row>
    <row r="36" spans="1:39" ht="25.5">
      <c r="A36" s="231">
        <v>27</v>
      </c>
      <c r="B36" s="236" t="s">
        <v>758</v>
      </c>
      <c r="C36" s="237"/>
      <c r="D36" s="237"/>
      <c r="E36" s="237"/>
      <c r="F36" s="237"/>
      <c r="G36" s="237"/>
      <c r="H36" s="255"/>
      <c r="I36" s="237"/>
      <c r="J36" s="232"/>
      <c r="K36" s="237"/>
      <c r="L36" s="237"/>
      <c r="M36" s="237"/>
      <c r="N36" s="245">
        <f t="shared" si="0"/>
        <v>0</v>
      </c>
      <c r="O36" s="233">
        <v>45</v>
      </c>
      <c r="P36" s="255">
        <v>3</v>
      </c>
      <c r="Q36" s="237">
        <v>35</v>
      </c>
      <c r="R36" s="237"/>
      <c r="S36" s="255">
        <v>220</v>
      </c>
      <c r="T36" s="237">
        <v>100</v>
      </c>
      <c r="U36" s="237">
        <v>1</v>
      </c>
      <c r="V36" s="232">
        <v>20</v>
      </c>
      <c r="W36" s="237"/>
      <c r="X36" s="232"/>
      <c r="Y36" s="237"/>
      <c r="Z36" s="248">
        <f t="shared" si="1"/>
        <v>424</v>
      </c>
      <c r="AA36" s="233"/>
      <c r="AB36" s="237">
        <v>3</v>
      </c>
      <c r="AC36" s="237"/>
      <c r="AD36" s="237"/>
      <c r="AE36" s="237"/>
      <c r="AF36" s="237">
        <v>100</v>
      </c>
      <c r="AG36" s="237"/>
      <c r="AH36" s="232">
        <v>20</v>
      </c>
      <c r="AI36" s="237"/>
      <c r="AJ36" s="237"/>
      <c r="AK36" s="237"/>
      <c r="AL36" s="242">
        <f t="shared" si="2"/>
        <v>123</v>
      </c>
      <c r="AM36" s="253">
        <f t="shared" si="3"/>
        <v>547</v>
      </c>
    </row>
    <row r="37" spans="1:39" ht="25.5">
      <c r="A37" s="231">
        <v>28</v>
      </c>
      <c r="B37" s="235" t="s">
        <v>304</v>
      </c>
      <c r="C37" s="233">
        <v>67.1</v>
      </c>
      <c r="D37" s="233"/>
      <c r="E37" s="233">
        <v>3.5</v>
      </c>
      <c r="F37" s="233">
        <v>25</v>
      </c>
      <c r="G37" s="233">
        <v>7</v>
      </c>
      <c r="H37" s="233"/>
      <c r="I37" s="233"/>
      <c r="J37" s="232"/>
      <c r="K37" s="232"/>
      <c r="L37" s="232">
        <v>20</v>
      </c>
      <c r="M37" s="232"/>
      <c r="N37" s="245">
        <f t="shared" si="0"/>
        <v>122.6</v>
      </c>
      <c r="O37" s="232">
        <v>25</v>
      </c>
      <c r="P37" s="233"/>
      <c r="Q37" s="233">
        <v>3.5</v>
      </c>
      <c r="R37" s="233">
        <v>42</v>
      </c>
      <c r="S37" s="233">
        <v>37.5</v>
      </c>
      <c r="T37" s="233">
        <v>12.7</v>
      </c>
      <c r="U37" s="233">
        <v>8.4</v>
      </c>
      <c r="V37" s="232">
        <v>30</v>
      </c>
      <c r="W37" s="232">
        <v>3</v>
      </c>
      <c r="X37" s="232">
        <v>95</v>
      </c>
      <c r="Y37" s="233"/>
      <c r="Z37" s="248">
        <f t="shared" si="1"/>
        <v>257.1</v>
      </c>
      <c r="AA37" s="232"/>
      <c r="AB37" s="233"/>
      <c r="AC37" s="233">
        <v>3.5</v>
      </c>
      <c r="AD37" s="233">
        <v>50</v>
      </c>
      <c r="AE37" s="233">
        <v>37.5</v>
      </c>
      <c r="AF37" s="233">
        <v>18.5</v>
      </c>
      <c r="AG37" s="233">
        <v>9.5</v>
      </c>
      <c r="AH37" s="232">
        <v>30</v>
      </c>
      <c r="AI37" s="232">
        <v>23</v>
      </c>
      <c r="AJ37" s="232">
        <v>55</v>
      </c>
      <c r="AK37" s="232"/>
      <c r="AL37" s="242">
        <f t="shared" si="2"/>
        <v>227</v>
      </c>
      <c r="AM37" s="253">
        <f t="shared" si="3"/>
        <v>606.7</v>
      </c>
    </row>
    <row r="38" spans="1:39" ht="25.5">
      <c r="A38" s="231">
        <v>29</v>
      </c>
      <c r="B38" s="235" t="s">
        <v>303</v>
      </c>
      <c r="C38" s="232"/>
      <c r="D38" s="233"/>
      <c r="E38" s="232"/>
      <c r="F38" s="232"/>
      <c r="G38" s="232"/>
      <c r="H38" s="232"/>
      <c r="I38" s="233"/>
      <c r="J38" s="232"/>
      <c r="K38" s="232"/>
      <c r="L38" s="232"/>
      <c r="M38" s="232"/>
      <c r="N38" s="245"/>
      <c r="O38" s="233">
        <v>71</v>
      </c>
      <c r="P38" s="232">
        <v>2</v>
      </c>
      <c r="Q38" s="232">
        <v>33</v>
      </c>
      <c r="R38" s="232">
        <v>3</v>
      </c>
      <c r="S38" s="233">
        <v>150.5</v>
      </c>
      <c r="T38" s="232"/>
      <c r="U38" s="232"/>
      <c r="V38" s="232">
        <v>10</v>
      </c>
      <c r="W38" s="232"/>
      <c r="X38" s="232">
        <v>64</v>
      </c>
      <c r="Y38" s="232"/>
      <c r="Z38" s="248">
        <v>333.5</v>
      </c>
      <c r="AA38" s="232">
        <v>26</v>
      </c>
      <c r="AB38" s="232">
        <v>2</v>
      </c>
      <c r="AC38" s="233"/>
      <c r="AD38" s="232">
        <v>3</v>
      </c>
      <c r="AE38" s="233">
        <v>495.5</v>
      </c>
      <c r="AF38" s="233">
        <v>30</v>
      </c>
      <c r="AG38" s="232">
        <v>2</v>
      </c>
      <c r="AH38" s="232">
        <v>214</v>
      </c>
      <c r="AI38" s="232"/>
      <c r="AJ38" s="232">
        <v>68</v>
      </c>
      <c r="AK38" s="232"/>
      <c r="AL38" s="242">
        <v>840.5</v>
      </c>
      <c r="AM38" s="253">
        <v>1174</v>
      </c>
    </row>
    <row r="39" spans="1:39" ht="12.75" customHeight="1">
      <c r="A39" s="231">
        <v>30</v>
      </c>
      <c r="B39" s="235" t="s">
        <v>305</v>
      </c>
      <c r="C39" s="233">
        <v>33.5</v>
      </c>
      <c r="D39" s="233">
        <v>8</v>
      </c>
      <c r="E39" s="233">
        <v>14</v>
      </c>
      <c r="F39" s="233"/>
      <c r="G39" s="233"/>
      <c r="H39" s="233"/>
      <c r="I39" s="233"/>
      <c r="J39" s="233"/>
      <c r="K39" s="232">
        <v>40</v>
      </c>
      <c r="L39" s="232"/>
      <c r="M39" s="232"/>
      <c r="N39" s="245">
        <f t="shared" si="0"/>
        <v>95.5</v>
      </c>
      <c r="O39" s="232">
        <v>100</v>
      </c>
      <c r="P39" s="233"/>
      <c r="Q39" s="233"/>
      <c r="R39" s="233"/>
      <c r="S39" s="233"/>
      <c r="T39" s="233"/>
      <c r="U39" s="233"/>
      <c r="V39" s="233"/>
      <c r="W39" s="232">
        <v>40</v>
      </c>
      <c r="X39" s="232"/>
      <c r="Y39" s="232"/>
      <c r="Z39" s="248">
        <f t="shared" si="1"/>
        <v>140</v>
      </c>
      <c r="AA39" s="232">
        <v>100</v>
      </c>
      <c r="AB39" s="233"/>
      <c r="AC39" s="233"/>
      <c r="AD39" s="233"/>
      <c r="AE39" s="233"/>
      <c r="AF39" s="233"/>
      <c r="AG39" s="233"/>
      <c r="AH39" s="233"/>
      <c r="AI39" s="232"/>
      <c r="AJ39" s="232"/>
      <c r="AK39" s="232"/>
      <c r="AL39" s="242">
        <f t="shared" si="2"/>
        <v>100</v>
      </c>
      <c r="AM39" s="253">
        <f t="shared" si="3"/>
        <v>335.5</v>
      </c>
    </row>
    <row r="40" spans="1:39" ht="25.5" customHeight="1">
      <c r="A40" s="231">
        <v>31</v>
      </c>
      <c r="B40" s="236" t="s">
        <v>306</v>
      </c>
      <c r="C40" s="233"/>
      <c r="D40" s="233">
        <v>7</v>
      </c>
      <c r="E40" s="233">
        <v>3.8</v>
      </c>
      <c r="F40" s="233"/>
      <c r="G40" s="233"/>
      <c r="H40" s="233"/>
      <c r="I40" s="233"/>
      <c r="J40" s="233"/>
      <c r="K40" s="232">
        <v>17.8</v>
      </c>
      <c r="L40" s="232"/>
      <c r="M40" s="232"/>
      <c r="N40" s="245">
        <v>28.6</v>
      </c>
      <c r="O40" s="232"/>
      <c r="P40" s="233"/>
      <c r="Q40" s="233"/>
      <c r="R40" s="233"/>
      <c r="S40" s="233"/>
      <c r="T40" s="233"/>
      <c r="U40" s="233"/>
      <c r="V40" s="233"/>
      <c r="W40" s="232">
        <v>9.7</v>
      </c>
      <c r="X40" s="232"/>
      <c r="Y40" s="232"/>
      <c r="Z40" s="248">
        <f t="shared" si="1"/>
        <v>9.7</v>
      </c>
      <c r="AA40" s="232"/>
      <c r="AB40" s="233"/>
      <c r="AC40" s="233"/>
      <c r="AD40" s="233"/>
      <c r="AE40" s="233"/>
      <c r="AF40" s="233"/>
      <c r="AG40" s="233"/>
      <c r="AH40" s="233"/>
      <c r="AI40" s="232"/>
      <c r="AJ40" s="232"/>
      <c r="AK40" s="232"/>
      <c r="AL40" s="242">
        <f t="shared" si="2"/>
        <v>0</v>
      </c>
      <c r="AM40" s="253">
        <f t="shared" si="3"/>
        <v>38.3</v>
      </c>
    </row>
    <row r="41" spans="1:39" ht="25.5" customHeight="1">
      <c r="A41" s="231">
        <v>41</v>
      </c>
      <c r="B41" s="235"/>
      <c r="C41" s="232"/>
      <c r="D41" s="232"/>
      <c r="E41" s="232"/>
      <c r="F41" s="232"/>
      <c r="G41" s="232"/>
      <c r="H41" s="232"/>
      <c r="I41" s="232"/>
      <c r="J41" s="232"/>
      <c r="K41" s="232"/>
      <c r="L41" s="232"/>
      <c r="M41" s="232"/>
      <c r="N41" s="245">
        <f t="shared" si="0"/>
        <v>0</v>
      </c>
      <c r="O41" s="233"/>
      <c r="P41" s="232"/>
      <c r="Q41" s="232"/>
      <c r="R41" s="232"/>
      <c r="S41" s="232"/>
      <c r="T41" s="232"/>
      <c r="U41" s="232"/>
      <c r="V41" s="232"/>
      <c r="W41" s="232"/>
      <c r="X41" s="232"/>
      <c r="Y41" s="232"/>
      <c r="Z41" s="248">
        <f t="shared" si="1"/>
        <v>0</v>
      </c>
      <c r="AA41" s="233"/>
      <c r="AB41" s="233"/>
      <c r="AC41" s="232"/>
      <c r="AD41" s="232"/>
      <c r="AE41" s="232"/>
      <c r="AF41" s="232"/>
      <c r="AG41" s="232"/>
      <c r="AH41" s="232"/>
      <c r="AI41" s="232"/>
      <c r="AJ41" s="232"/>
      <c r="AK41" s="232"/>
      <c r="AL41" s="242">
        <f t="shared" si="2"/>
        <v>0</v>
      </c>
      <c r="AM41" s="253">
        <f t="shared" si="3"/>
        <v>0</v>
      </c>
    </row>
    <row r="42" spans="1:39" ht="14.25" customHeight="1">
      <c r="A42" s="365" t="s">
        <v>31</v>
      </c>
      <c r="B42" s="366"/>
      <c r="C42" s="238">
        <v>100.6</v>
      </c>
      <c r="D42" s="238">
        <v>15</v>
      </c>
      <c r="E42" s="238">
        <v>29.8</v>
      </c>
      <c r="F42" s="238">
        <v>25</v>
      </c>
      <c r="G42" s="238">
        <v>207</v>
      </c>
      <c r="H42" s="238">
        <v>127</v>
      </c>
      <c r="I42" s="238">
        <v>20</v>
      </c>
      <c r="J42" s="238"/>
      <c r="K42" s="238">
        <v>79.8</v>
      </c>
      <c r="L42" s="238">
        <v>20</v>
      </c>
      <c r="M42" s="238"/>
      <c r="N42" s="245">
        <f t="shared" si="0"/>
        <v>624.1999999999999</v>
      </c>
      <c r="O42" s="238">
        <v>241</v>
      </c>
      <c r="P42" s="238">
        <v>23</v>
      </c>
      <c r="Q42" s="238">
        <v>131</v>
      </c>
      <c r="R42" s="238">
        <v>62.5</v>
      </c>
      <c r="S42" s="238">
        <v>608</v>
      </c>
      <c r="T42" s="238">
        <v>224.7</v>
      </c>
      <c r="U42" s="238">
        <v>9.4</v>
      </c>
      <c r="V42" s="238">
        <v>60</v>
      </c>
      <c r="W42" s="238">
        <v>62.7</v>
      </c>
      <c r="X42" s="238">
        <v>159</v>
      </c>
      <c r="Y42" s="238"/>
      <c r="Z42" s="248">
        <f t="shared" si="1"/>
        <v>1581.3000000000002</v>
      </c>
      <c r="AA42" s="238">
        <v>206</v>
      </c>
      <c r="AB42" s="238">
        <v>20</v>
      </c>
      <c r="AC42" s="238">
        <v>111.5</v>
      </c>
      <c r="AD42" s="238">
        <v>53</v>
      </c>
      <c r="AE42" s="238">
        <v>843</v>
      </c>
      <c r="AF42" s="238">
        <v>503.5</v>
      </c>
      <c r="AG42" s="238">
        <v>26.5</v>
      </c>
      <c r="AH42" s="238">
        <v>264</v>
      </c>
      <c r="AI42" s="238">
        <v>28</v>
      </c>
      <c r="AJ42" s="238">
        <v>123</v>
      </c>
      <c r="AK42" s="238"/>
      <c r="AL42" s="242">
        <f t="shared" si="2"/>
        <v>2178.5</v>
      </c>
      <c r="AM42" s="253">
        <f t="shared" si="3"/>
        <v>4384</v>
      </c>
    </row>
    <row r="43" spans="1:33" ht="12.75">
      <c r="A43" s="239"/>
      <c r="B43" s="240"/>
      <c r="C43" s="241"/>
      <c r="D43" s="241"/>
      <c r="E43" s="241"/>
      <c r="F43" s="241"/>
      <c r="G43" s="241"/>
      <c r="H43" s="241"/>
      <c r="I43" s="241"/>
      <c r="J43" s="241"/>
      <c r="K43" s="241"/>
      <c r="L43" s="241"/>
      <c r="M43" s="241"/>
      <c r="N43" s="246"/>
      <c r="O43" s="241"/>
      <c r="P43" s="241"/>
      <c r="Q43" s="241"/>
      <c r="R43" s="241"/>
      <c r="S43" s="241"/>
      <c r="T43" s="241"/>
      <c r="U43" s="241"/>
      <c r="V43" s="241"/>
      <c r="W43" s="241"/>
      <c r="X43" s="241"/>
      <c r="Y43" s="241"/>
      <c r="Z43" s="246"/>
      <c r="AA43" s="241"/>
      <c r="AB43" s="241"/>
      <c r="AC43" s="241"/>
      <c r="AD43" s="241"/>
      <c r="AE43" s="241"/>
      <c r="AF43" s="241"/>
      <c r="AG43" s="241"/>
    </row>
    <row r="44" spans="1:33" ht="12.75">
      <c r="A44" s="239"/>
      <c r="B44" s="240"/>
      <c r="C44" s="241"/>
      <c r="D44" s="241"/>
      <c r="E44" s="241"/>
      <c r="F44" s="241"/>
      <c r="G44" s="241"/>
      <c r="H44" s="241"/>
      <c r="I44" s="241"/>
      <c r="J44" s="241"/>
      <c r="K44" s="241"/>
      <c r="L44" s="241"/>
      <c r="M44" s="241"/>
      <c r="N44" s="246"/>
      <c r="O44" s="241"/>
      <c r="P44" s="241"/>
      <c r="Q44" s="241"/>
      <c r="R44" s="241"/>
      <c r="S44" s="241"/>
      <c r="T44" s="241"/>
      <c r="U44" s="241"/>
      <c r="V44" s="241"/>
      <c r="W44" s="241"/>
      <c r="X44" s="241"/>
      <c r="Y44" s="241"/>
      <c r="Z44" s="246"/>
      <c r="AA44" s="241"/>
      <c r="AB44" s="241"/>
      <c r="AC44" s="241"/>
      <c r="AD44" s="241"/>
      <c r="AE44" s="241"/>
      <c r="AF44" s="241"/>
      <c r="AG44" s="241"/>
    </row>
    <row r="45" spans="1:33" ht="12.75">
      <c r="A45" s="239"/>
      <c r="B45" s="240"/>
      <c r="C45" s="241"/>
      <c r="D45" s="241"/>
      <c r="E45" s="241"/>
      <c r="F45" s="241"/>
      <c r="G45" s="241"/>
      <c r="H45" s="241"/>
      <c r="I45" s="241"/>
      <c r="J45" s="241"/>
      <c r="K45" s="241"/>
      <c r="L45" s="241"/>
      <c r="M45" s="241"/>
      <c r="N45" s="246"/>
      <c r="O45" s="241"/>
      <c r="P45" s="241"/>
      <c r="Q45" s="241"/>
      <c r="R45" s="241"/>
      <c r="S45" s="241"/>
      <c r="T45" s="241"/>
      <c r="U45" s="241"/>
      <c r="V45" s="241"/>
      <c r="W45" s="241"/>
      <c r="X45" s="241"/>
      <c r="Y45" s="241"/>
      <c r="Z45" s="246"/>
      <c r="AA45" s="241"/>
      <c r="AB45" s="241"/>
      <c r="AC45" s="241"/>
      <c r="AD45" s="241"/>
      <c r="AE45" s="241"/>
      <c r="AF45" s="241"/>
      <c r="AG45" s="241"/>
    </row>
    <row r="46" spans="1:33" ht="12.75">
      <c r="A46" s="239"/>
      <c r="B46" s="240"/>
      <c r="C46" s="241"/>
      <c r="D46" s="241"/>
      <c r="E46" s="241"/>
      <c r="F46" s="241"/>
      <c r="G46" s="241"/>
      <c r="H46" s="241"/>
      <c r="I46" s="241"/>
      <c r="J46" s="241"/>
      <c r="K46" s="241"/>
      <c r="L46" s="241"/>
      <c r="M46" s="241"/>
      <c r="N46" s="246"/>
      <c r="O46" s="241"/>
      <c r="P46" s="241"/>
      <c r="Q46" s="241"/>
      <c r="R46" s="241"/>
      <c r="S46" s="241"/>
      <c r="T46" s="241"/>
      <c r="U46" s="241"/>
      <c r="V46" s="241"/>
      <c r="W46" s="241"/>
      <c r="X46" s="241"/>
      <c r="Y46" s="241"/>
      <c r="Z46" s="246"/>
      <c r="AA46" s="241"/>
      <c r="AB46" s="241"/>
      <c r="AC46" s="241"/>
      <c r="AD46" s="241"/>
      <c r="AE46" s="241"/>
      <c r="AF46" s="241"/>
      <c r="AG46" s="241"/>
    </row>
    <row r="47" spans="1:33" ht="12.75">
      <c r="A47" s="239"/>
      <c r="B47" s="240"/>
      <c r="C47" s="241"/>
      <c r="D47" s="241"/>
      <c r="E47" s="241"/>
      <c r="F47" s="241"/>
      <c r="G47" s="241"/>
      <c r="H47" s="241"/>
      <c r="I47" s="241"/>
      <c r="J47" s="241"/>
      <c r="K47" s="241"/>
      <c r="L47" s="241"/>
      <c r="M47" s="241"/>
      <c r="N47" s="246"/>
      <c r="O47" s="241"/>
      <c r="P47" s="241"/>
      <c r="Q47" s="241"/>
      <c r="R47" s="241"/>
      <c r="S47" s="241"/>
      <c r="T47" s="241"/>
      <c r="U47" s="241"/>
      <c r="V47" s="241"/>
      <c r="W47" s="241"/>
      <c r="X47" s="241"/>
      <c r="Y47" s="241"/>
      <c r="Z47" s="246"/>
      <c r="AA47" s="241"/>
      <c r="AB47" s="241"/>
      <c r="AC47" s="241"/>
      <c r="AD47" s="241"/>
      <c r="AE47" s="241"/>
      <c r="AF47" s="241"/>
      <c r="AG47" s="241"/>
    </row>
    <row r="48" spans="1:33" ht="12.75">
      <c r="A48" s="240"/>
      <c r="B48" s="240"/>
      <c r="C48" s="241"/>
      <c r="D48" s="241"/>
      <c r="E48" s="241"/>
      <c r="F48" s="241"/>
      <c r="G48" s="241"/>
      <c r="H48" s="241"/>
      <c r="I48" s="241"/>
      <c r="J48" s="241"/>
      <c r="K48" s="241"/>
      <c r="L48" s="241"/>
      <c r="M48" s="241"/>
      <c r="N48" s="246"/>
      <c r="O48" s="241"/>
      <c r="P48" s="241"/>
      <c r="Q48" s="241"/>
      <c r="R48" s="241"/>
      <c r="S48" s="241"/>
      <c r="T48" s="241"/>
      <c r="U48" s="241"/>
      <c r="V48" s="241"/>
      <c r="W48" s="241"/>
      <c r="X48" s="241"/>
      <c r="Y48" s="241"/>
      <c r="Z48" s="246"/>
      <c r="AA48" s="241"/>
      <c r="AB48" s="241"/>
      <c r="AC48" s="241"/>
      <c r="AD48" s="241"/>
      <c r="AE48" s="241"/>
      <c r="AF48" s="241"/>
      <c r="AG48" s="241"/>
    </row>
    <row r="49" spans="1:33" ht="12.75">
      <c r="A49" s="240"/>
      <c r="B49" s="240"/>
      <c r="C49" s="241"/>
      <c r="D49" s="241"/>
      <c r="E49" s="241"/>
      <c r="F49" s="241"/>
      <c r="G49" s="241"/>
      <c r="H49" s="241"/>
      <c r="I49" s="241"/>
      <c r="J49" s="241"/>
      <c r="K49" s="241"/>
      <c r="L49" s="241"/>
      <c r="M49" s="241"/>
      <c r="N49" s="246"/>
      <c r="O49" s="241"/>
      <c r="P49" s="241"/>
      <c r="Q49" s="241"/>
      <c r="R49" s="241"/>
      <c r="S49" s="241"/>
      <c r="T49" s="241"/>
      <c r="U49" s="241"/>
      <c r="V49" s="241"/>
      <c r="W49" s="241"/>
      <c r="X49" s="241"/>
      <c r="Y49" s="241"/>
      <c r="Z49" s="246"/>
      <c r="AA49" s="241"/>
      <c r="AB49" s="241"/>
      <c r="AC49" s="241"/>
      <c r="AD49" s="241"/>
      <c r="AE49" s="241"/>
      <c r="AF49" s="241"/>
      <c r="AG49" s="241"/>
    </row>
    <row r="50" spans="1:33" ht="12.75">
      <c r="A50" s="240"/>
      <c r="B50" s="240"/>
      <c r="C50" s="241"/>
      <c r="D50" s="241"/>
      <c r="E50" s="241"/>
      <c r="F50" s="241"/>
      <c r="G50" s="241"/>
      <c r="H50" s="241"/>
      <c r="I50" s="241"/>
      <c r="J50" s="241"/>
      <c r="K50" s="241"/>
      <c r="L50" s="241"/>
      <c r="M50" s="241"/>
      <c r="N50" s="246"/>
      <c r="O50" s="241"/>
      <c r="P50" s="241"/>
      <c r="Q50" s="241"/>
      <c r="R50" s="241"/>
      <c r="S50" s="241"/>
      <c r="T50" s="241"/>
      <c r="U50" s="241"/>
      <c r="V50" s="241"/>
      <c r="W50" s="241"/>
      <c r="X50" s="241"/>
      <c r="Y50" s="241"/>
      <c r="Z50" s="246"/>
      <c r="AA50" s="241"/>
      <c r="AB50" s="241"/>
      <c r="AC50" s="241"/>
      <c r="AD50" s="241"/>
      <c r="AE50" s="241"/>
      <c r="AF50" s="241"/>
      <c r="AG50" s="241"/>
    </row>
    <row r="51" spans="1:33" ht="12.75">
      <c r="A51" s="240"/>
      <c r="B51" s="240"/>
      <c r="C51" s="241"/>
      <c r="D51" s="241"/>
      <c r="E51" s="241"/>
      <c r="F51" s="241"/>
      <c r="G51" s="241"/>
      <c r="H51" s="241"/>
      <c r="I51" s="241"/>
      <c r="J51" s="241"/>
      <c r="K51" s="241"/>
      <c r="L51" s="241"/>
      <c r="M51" s="241"/>
      <c r="N51" s="246"/>
      <c r="O51" s="241"/>
      <c r="P51" s="241"/>
      <c r="Q51" s="241"/>
      <c r="R51" s="241"/>
      <c r="S51" s="241"/>
      <c r="T51" s="241"/>
      <c r="U51" s="241"/>
      <c r="V51" s="241"/>
      <c r="W51" s="241"/>
      <c r="X51" s="241"/>
      <c r="Y51" s="241"/>
      <c r="Z51" s="246"/>
      <c r="AA51" s="241"/>
      <c r="AB51" s="241"/>
      <c r="AC51" s="241"/>
      <c r="AD51" s="241"/>
      <c r="AE51" s="241"/>
      <c r="AF51" s="241"/>
      <c r="AG51" s="241"/>
    </row>
    <row r="52" spans="1:33" ht="12.75">
      <c r="A52" s="240"/>
      <c r="B52" s="240"/>
      <c r="C52" s="241"/>
      <c r="D52" s="241"/>
      <c r="E52" s="241"/>
      <c r="F52" s="241"/>
      <c r="G52" s="241"/>
      <c r="H52" s="241"/>
      <c r="I52" s="241"/>
      <c r="J52" s="241"/>
      <c r="K52" s="241"/>
      <c r="L52" s="241"/>
      <c r="M52" s="241"/>
      <c r="N52" s="246"/>
      <c r="O52" s="241"/>
      <c r="P52" s="241"/>
      <c r="Q52" s="241"/>
      <c r="R52" s="241"/>
      <c r="S52" s="241"/>
      <c r="T52" s="241"/>
      <c r="U52" s="241"/>
      <c r="V52" s="241"/>
      <c r="W52" s="241"/>
      <c r="X52" s="241"/>
      <c r="Y52" s="241"/>
      <c r="Z52" s="246"/>
      <c r="AA52" s="241"/>
      <c r="AB52" s="241"/>
      <c r="AC52" s="241"/>
      <c r="AD52" s="241"/>
      <c r="AE52" s="241"/>
      <c r="AF52" s="241"/>
      <c r="AG52" s="241"/>
    </row>
    <row r="53" spans="1:33" ht="12.75">
      <c r="A53" s="240"/>
      <c r="B53" s="240"/>
      <c r="C53" s="241"/>
      <c r="D53" s="241"/>
      <c r="E53" s="241"/>
      <c r="F53" s="241"/>
      <c r="G53" s="241"/>
      <c r="H53" s="241"/>
      <c r="I53" s="241"/>
      <c r="J53" s="241"/>
      <c r="K53" s="241"/>
      <c r="L53" s="241"/>
      <c r="M53" s="241"/>
      <c r="N53" s="246"/>
      <c r="O53" s="241"/>
      <c r="P53" s="241"/>
      <c r="Q53" s="241"/>
      <c r="R53" s="241"/>
      <c r="S53" s="241"/>
      <c r="T53" s="241"/>
      <c r="U53" s="241"/>
      <c r="V53" s="241"/>
      <c r="W53" s="241"/>
      <c r="X53" s="241"/>
      <c r="Y53" s="241"/>
      <c r="Z53" s="246"/>
      <c r="AA53" s="241"/>
      <c r="AB53" s="241"/>
      <c r="AC53" s="241"/>
      <c r="AD53" s="241"/>
      <c r="AE53" s="241"/>
      <c r="AF53" s="241"/>
      <c r="AG53" s="241"/>
    </row>
    <row r="54" spans="1:33" ht="12.75">
      <c r="A54" s="240"/>
      <c r="B54" s="240"/>
      <c r="C54" s="241"/>
      <c r="D54" s="241"/>
      <c r="E54" s="241"/>
      <c r="F54" s="241"/>
      <c r="G54" s="241"/>
      <c r="H54" s="241"/>
      <c r="I54" s="241"/>
      <c r="J54" s="241"/>
      <c r="K54" s="241"/>
      <c r="L54" s="241"/>
      <c r="M54" s="241"/>
      <c r="N54" s="246"/>
      <c r="O54" s="241"/>
      <c r="P54" s="241"/>
      <c r="Q54" s="241"/>
      <c r="R54" s="241"/>
      <c r="S54" s="241"/>
      <c r="T54" s="241"/>
      <c r="U54" s="241"/>
      <c r="V54" s="241"/>
      <c r="W54" s="241"/>
      <c r="X54" s="241"/>
      <c r="Y54" s="241"/>
      <c r="Z54" s="246"/>
      <c r="AA54" s="241"/>
      <c r="AB54" s="241"/>
      <c r="AC54" s="241"/>
      <c r="AD54" s="241"/>
      <c r="AE54" s="241"/>
      <c r="AF54" s="241"/>
      <c r="AG54" s="241"/>
    </row>
    <row r="55" spans="1:33" ht="12.75">
      <c r="A55" s="240"/>
      <c r="B55" s="240"/>
      <c r="C55" s="241"/>
      <c r="D55" s="241"/>
      <c r="E55" s="241"/>
      <c r="F55" s="241"/>
      <c r="G55" s="241"/>
      <c r="H55" s="241"/>
      <c r="I55" s="241"/>
      <c r="J55" s="241"/>
      <c r="K55" s="241"/>
      <c r="L55" s="241"/>
      <c r="M55" s="241"/>
      <c r="N55" s="246"/>
      <c r="O55" s="241"/>
      <c r="P55" s="241"/>
      <c r="Q55" s="241"/>
      <c r="R55" s="241"/>
      <c r="S55" s="241"/>
      <c r="T55" s="241"/>
      <c r="U55" s="241"/>
      <c r="V55" s="241"/>
      <c r="W55" s="241"/>
      <c r="X55" s="241"/>
      <c r="Y55" s="241"/>
      <c r="Z55" s="246"/>
      <c r="AA55" s="241"/>
      <c r="AB55" s="241"/>
      <c r="AC55" s="241"/>
      <c r="AD55" s="241"/>
      <c r="AE55" s="241"/>
      <c r="AF55" s="241"/>
      <c r="AG55" s="241"/>
    </row>
    <row r="56" spans="1:33" ht="12.75">
      <c r="A56" s="240"/>
      <c r="B56" s="240"/>
      <c r="C56" s="241"/>
      <c r="D56" s="241"/>
      <c r="E56" s="241"/>
      <c r="F56" s="241"/>
      <c r="G56" s="241"/>
      <c r="H56" s="241"/>
      <c r="I56" s="241"/>
      <c r="J56" s="241"/>
      <c r="K56" s="241"/>
      <c r="L56" s="241"/>
      <c r="M56" s="241"/>
      <c r="N56" s="246"/>
      <c r="O56" s="241"/>
      <c r="P56" s="241"/>
      <c r="Q56" s="241"/>
      <c r="R56" s="241"/>
      <c r="S56" s="241"/>
      <c r="T56" s="241"/>
      <c r="U56" s="241"/>
      <c r="V56" s="241"/>
      <c r="W56" s="241"/>
      <c r="X56" s="241"/>
      <c r="Y56" s="241"/>
      <c r="Z56" s="246"/>
      <c r="AA56" s="241"/>
      <c r="AB56" s="241"/>
      <c r="AC56" s="241"/>
      <c r="AD56" s="241"/>
      <c r="AE56" s="241"/>
      <c r="AF56" s="241"/>
      <c r="AG56" s="241"/>
    </row>
    <row r="57" spans="1:33" ht="12.75">
      <c r="A57" s="240"/>
      <c r="B57" s="240"/>
      <c r="C57" s="241"/>
      <c r="D57" s="241"/>
      <c r="E57" s="241"/>
      <c r="F57" s="241"/>
      <c r="G57" s="241"/>
      <c r="H57" s="241"/>
      <c r="I57" s="241"/>
      <c r="J57" s="241"/>
      <c r="K57" s="241"/>
      <c r="L57" s="241"/>
      <c r="M57" s="241"/>
      <c r="N57" s="246"/>
      <c r="O57" s="241"/>
      <c r="P57" s="241"/>
      <c r="Q57" s="241"/>
      <c r="R57" s="241"/>
      <c r="S57" s="241"/>
      <c r="T57" s="241"/>
      <c r="U57" s="241"/>
      <c r="V57" s="241"/>
      <c r="W57" s="241"/>
      <c r="X57" s="241"/>
      <c r="Y57" s="241"/>
      <c r="Z57" s="246"/>
      <c r="AA57" s="241"/>
      <c r="AB57" s="241"/>
      <c r="AC57" s="241"/>
      <c r="AD57" s="241"/>
      <c r="AE57" s="241"/>
      <c r="AF57" s="241"/>
      <c r="AG57" s="241"/>
    </row>
    <row r="58" spans="1:33" ht="12.75">
      <c r="A58" s="240"/>
      <c r="B58" s="240"/>
      <c r="C58" s="241"/>
      <c r="D58" s="241"/>
      <c r="E58" s="241"/>
      <c r="F58" s="241"/>
      <c r="G58" s="241"/>
      <c r="H58" s="241"/>
      <c r="I58" s="241"/>
      <c r="J58" s="241"/>
      <c r="K58" s="241"/>
      <c r="L58" s="241"/>
      <c r="M58" s="241"/>
      <c r="N58" s="246"/>
      <c r="O58" s="241"/>
      <c r="P58" s="241"/>
      <c r="Q58" s="241"/>
      <c r="R58" s="241"/>
      <c r="S58" s="241"/>
      <c r="T58" s="241"/>
      <c r="U58" s="241"/>
      <c r="V58" s="241"/>
      <c r="W58" s="241"/>
      <c r="X58" s="241"/>
      <c r="Y58" s="241"/>
      <c r="Z58" s="246"/>
      <c r="AA58" s="241"/>
      <c r="AB58" s="241"/>
      <c r="AC58" s="241"/>
      <c r="AD58" s="241"/>
      <c r="AE58" s="241"/>
      <c r="AF58" s="241"/>
      <c r="AG58" s="241"/>
    </row>
    <row r="59" spans="1:33" ht="12.75">
      <c r="A59" s="240"/>
      <c r="B59" s="240"/>
      <c r="C59" s="241"/>
      <c r="D59" s="241"/>
      <c r="E59" s="241"/>
      <c r="F59" s="241"/>
      <c r="G59" s="241"/>
      <c r="H59" s="241"/>
      <c r="I59" s="241"/>
      <c r="J59" s="241"/>
      <c r="K59" s="241"/>
      <c r="L59" s="241"/>
      <c r="M59" s="241"/>
      <c r="N59" s="246"/>
      <c r="O59" s="241"/>
      <c r="P59" s="241"/>
      <c r="Q59" s="241"/>
      <c r="R59" s="241"/>
      <c r="S59" s="241"/>
      <c r="T59" s="241"/>
      <c r="U59" s="241"/>
      <c r="V59" s="241"/>
      <c r="W59" s="241"/>
      <c r="X59" s="241"/>
      <c r="Y59" s="241"/>
      <c r="Z59" s="246"/>
      <c r="AA59" s="241"/>
      <c r="AB59" s="241"/>
      <c r="AC59" s="241"/>
      <c r="AD59" s="241"/>
      <c r="AE59" s="241"/>
      <c r="AF59" s="241"/>
      <c r="AG59" s="241"/>
    </row>
    <row r="60" spans="1:33" ht="12.75">
      <c r="A60" s="240"/>
      <c r="B60" s="240"/>
      <c r="C60" s="241"/>
      <c r="D60" s="241"/>
      <c r="E60" s="241"/>
      <c r="F60" s="241"/>
      <c r="G60" s="241"/>
      <c r="H60" s="241"/>
      <c r="I60" s="241"/>
      <c r="J60" s="241"/>
      <c r="K60" s="241"/>
      <c r="L60" s="241"/>
      <c r="M60" s="241"/>
      <c r="N60" s="246"/>
      <c r="O60" s="241"/>
      <c r="P60" s="241"/>
      <c r="Q60" s="241"/>
      <c r="R60" s="241"/>
      <c r="S60" s="241"/>
      <c r="T60" s="241"/>
      <c r="U60" s="241"/>
      <c r="V60" s="241"/>
      <c r="W60" s="241"/>
      <c r="X60" s="241"/>
      <c r="Y60" s="241"/>
      <c r="Z60" s="246"/>
      <c r="AA60" s="241"/>
      <c r="AB60" s="241"/>
      <c r="AC60" s="241"/>
      <c r="AD60" s="241"/>
      <c r="AE60" s="241"/>
      <c r="AF60" s="241"/>
      <c r="AG60" s="241"/>
    </row>
    <row r="61" spans="1:33" ht="12.75">
      <c r="A61" s="240"/>
      <c r="B61" s="240"/>
      <c r="C61" s="241"/>
      <c r="D61" s="241"/>
      <c r="E61" s="241"/>
      <c r="F61" s="241"/>
      <c r="G61" s="241"/>
      <c r="H61" s="241"/>
      <c r="I61" s="241"/>
      <c r="J61" s="241"/>
      <c r="K61" s="241"/>
      <c r="L61" s="241"/>
      <c r="M61" s="241"/>
      <c r="N61" s="246"/>
      <c r="O61" s="241"/>
      <c r="P61" s="241"/>
      <c r="Q61" s="241"/>
      <c r="R61" s="241"/>
      <c r="S61" s="241"/>
      <c r="T61" s="241"/>
      <c r="U61" s="241"/>
      <c r="V61" s="241"/>
      <c r="W61" s="241"/>
      <c r="X61" s="241"/>
      <c r="Y61" s="241"/>
      <c r="Z61" s="246"/>
      <c r="AA61" s="241"/>
      <c r="AB61" s="241"/>
      <c r="AC61" s="241"/>
      <c r="AD61" s="241"/>
      <c r="AE61" s="241"/>
      <c r="AF61" s="241"/>
      <c r="AG61" s="241"/>
    </row>
    <row r="62" spans="1:33" ht="12.75">
      <c r="A62" s="240"/>
      <c r="B62" s="240"/>
      <c r="C62" s="241"/>
      <c r="D62" s="241"/>
      <c r="E62" s="241"/>
      <c r="F62" s="241"/>
      <c r="G62" s="241"/>
      <c r="H62" s="241"/>
      <c r="I62" s="241"/>
      <c r="J62" s="241"/>
      <c r="K62" s="241"/>
      <c r="L62" s="241"/>
      <c r="M62" s="241"/>
      <c r="N62" s="246"/>
      <c r="O62" s="241"/>
      <c r="P62" s="241"/>
      <c r="Q62" s="241"/>
      <c r="R62" s="241"/>
      <c r="S62" s="241"/>
      <c r="T62" s="241"/>
      <c r="U62" s="241"/>
      <c r="V62" s="241"/>
      <c r="W62" s="241"/>
      <c r="X62" s="241"/>
      <c r="Y62" s="241"/>
      <c r="Z62" s="246"/>
      <c r="AA62" s="241"/>
      <c r="AB62" s="241"/>
      <c r="AC62" s="241"/>
      <c r="AD62" s="241"/>
      <c r="AE62" s="241"/>
      <c r="AF62" s="241"/>
      <c r="AG62" s="241"/>
    </row>
    <row r="63" spans="1:33" ht="12.75">
      <c r="A63" s="240"/>
      <c r="B63" s="240"/>
      <c r="C63" s="241"/>
      <c r="D63" s="241"/>
      <c r="E63" s="241"/>
      <c r="F63" s="241"/>
      <c r="G63" s="241"/>
      <c r="H63" s="241"/>
      <c r="I63" s="241"/>
      <c r="J63" s="241"/>
      <c r="K63" s="241"/>
      <c r="L63" s="241"/>
      <c r="M63" s="241"/>
      <c r="N63" s="246"/>
      <c r="O63" s="241"/>
      <c r="P63" s="241"/>
      <c r="Q63" s="241"/>
      <c r="R63" s="241"/>
      <c r="S63" s="241"/>
      <c r="T63" s="241"/>
      <c r="U63" s="241"/>
      <c r="V63" s="241"/>
      <c r="W63" s="241"/>
      <c r="X63" s="241"/>
      <c r="Y63" s="241"/>
      <c r="Z63" s="246"/>
      <c r="AA63" s="241"/>
      <c r="AB63" s="241"/>
      <c r="AC63" s="241"/>
      <c r="AD63" s="241"/>
      <c r="AE63" s="241"/>
      <c r="AF63" s="241"/>
      <c r="AG63" s="241"/>
    </row>
    <row r="64" spans="1:33" ht="12.75">
      <c r="A64" s="240"/>
      <c r="B64" s="240"/>
      <c r="C64" s="241"/>
      <c r="D64" s="241"/>
      <c r="E64" s="241"/>
      <c r="F64" s="241"/>
      <c r="G64" s="241"/>
      <c r="H64" s="241"/>
      <c r="I64" s="241"/>
      <c r="J64" s="241"/>
      <c r="K64" s="241"/>
      <c r="L64" s="241"/>
      <c r="M64" s="241"/>
      <c r="N64" s="246"/>
      <c r="O64" s="241"/>
      <c r="P64" s="241"/>
      <c r="Q64" s="241"/>
      <c r="R64" s="241"/>
      <c r="S64" s="241"/>
      <c r="T64" s="241"/>
      <c r="U64" s="241"/>
      <c r="V64" s="241"/>
      <c r="W64" s="241"/>
      <c r="X64" s="241"/>
      <c r="Y64" s="241"/>
      <c r="Z64" s="246"/>
      <c r="AA64" s="241"/>
      <c r="AB64" s="241"/>
      <c r="AC64" s="241"/>
      <c r="AD64" s="241"/>
      <c r="AE64" s="241"/>
      <c r="AF64" s="241"/>
      <c r="AG64" s="241"/>
    </row>
    <row r="65" spans="1:33" ht="12.75">
      <c r="A65" s="240"/>
      <c r="B65" s="240"/>
      <c r="C65" s="241"/>
      <c r="D65" s="241"/>
      <c r="E65" s="241"/>
      <c r="F65" s="241"/>
      <c r="G65" s="241"/>
      <c r="H65" s="241"/>
      <c r="I65" s="241"/>
      <c r="J65" s="241"/>
      <c r="K65" s="241"/>
      <c r="L65" s="241"/>
      <c r="M65" s="241"/>
      <c r="N65" s="246"/>
      <c r="O65" s="241"/>
      <c r="P65" s="241"/>
      <c r="Q65" s="241"/>
      <c r="R65" s="241"/>
      <c r="S65" s="241"/>
      <c r="T65" s="241"/>
      <c r="U65" s="241"/>
      <c r="V65" s="241"/>
      <c r="W65" s="241"/>
      <c r="X65" s="241"/>
      <c r="Y65" s="241"/>
      <c r="Z65" s="246"/>
      <c r="AA65" s="241"/>
      <c r="AB65" s="241"/>
      <c r="AC65" s="241"/>
      <c r="AD65" s="241"/>
      <c r="AE65" s="241"/>
      <c r="AF65" s="241"/>
      <c r="AG65" s="241"/>
    </row>
    <row r="66" spans="1:33" ht="12.75">
      <c r="A66" s="240"/>
      <c r="B66" s="240"/>
      <c r="C66" s="241"/>
      <c r="D66" s="241"/>
      <c r="E66" s="241"/>
      <c r="F66" s="241"/>
      <c r="G66" s="241"/>
      <c r="H66" s="241"/>
      <c r="I66" s="241"/>
      <c r="J66" s="241"/>
      <c r="K66" s="241"/>
      <c r="L66" s="241"/>
      <c r="M66" s="241"/>
      <c r="N66" s="246"/>
      <c r="O66" s="241"/>
      <c r="P66" s="241"/>
      <c r="Q66" s="241"/>
      <c r="R66" s="241"/>
      <c r="S66" s="241"/>
      <c r="T66" s="241"/>
      <c r="U66" s="241"/>
      <c r="V66" s="241"/>
      <c r="W66" s="241"/>
      <c r="X66" s="241"/>
      <c r="Y66" s="241"/>
      <c r="Z66" s="246"/>
      <c r="AA66" s="241"/>
      <c r="AB66" s="241"/>
      <c r="AC66" s="241"/>
      <c r="AD66" s="241"/>
      <c r="AE66" s="241"/>
      <c r="AF66" s="241"/>
      <c r="AG66" s="241"/>
    </row>
    <row r="67" spans="1:33" ht="12.75">
      <c r="A67" s="240"/>
      <c r="B67" s="240"/>
      <c r="C67" s="241"/>
      <c r="D67" s="241"/>
      <c r="E67" s="241"/>
      <c r="F67" s="241"/>
      <c r="G67" s="241"/>
      <c r="H67" s="241"/>
      <c r="I67" s="241"/>
      <c r="J67" s="241"/>
      <c r="K67" s="241"/>
      <c r="L67" s="241"/>
      <c r="M67" s="241"/>
      <c r="N67" s="246"/>
      <c r="O67" s="241"/>
      <c r="P67" s="241"/>
      <c r="Q67" s="241"/>
      <c r="R67" s="241"/>
      <c r="S67" s="241"/>
      <c r="T67" s="241"/>
      <c r="U67" s="241"/>
      <c r="V67" s="241"/>
      <c r="W67" s="241"/>
      <c r="X67" s="241"/>
      <c r="Y67" s="241"/>
      <c r="Z67" s="246"/>
      <c r="AA67" s="241"/>
      <c r="AB67" s="241"/>
      <c r="AC67" s="241"/>
      <c r="AD67" s="241"/>
      <c r="AE67" s="241"/>
      <c r="AF67" s="241"/>
      <c r="AG67" s="241"/>
    </row>
    <row r="68" spans="1:33" ht="12.75">
      <c r="A68" s="240"/>
      <c r="B68" s="240"/>
      <c r="C68" s="241"/>
      <c r="D68" s="241"/>
      <c r="E68" s="241"/>
      <c r="F68" s="241"/>
      <c r="G68" s="241"/>
      <c r="H68" s="241"/>
      <c r="I68" s="241"/>
      <c r="J68" s="241"/>
      <c r="K68" s="241"/>
      <c r="L68" s="241"/>
      <c r="M68" s="241"/>
      <c r="N68" s="246"/>
      <c r="O68" s="241"/>
      <c r="P68" s="241"/>
      <c r="Q68" s="241"/>
      <c r="R68" s="241"/>
      <c r="S68" s="241"/>
      <c r="T68" s="241"/>
      <c r="U68" s="241"/>
      <c r="V68" s="241"/>
      <c r="W68" s="241"/>
      <c r="X68" s="241"/>
      <c r="Y68" s="241"/>
      <c r="Z68" s="246"/>
      <c r="AA68" s="241"/>
      <c r="AB68" s="241"/>
      <c r="AC68" s="241"/>
      <c r="AD68" s="241"/>
      <c r="AE68" s="241"/>
      <c r="AF68" s="241"/>
      <c r="AG68" s="241"/>
    </row>
    <row r="69" spans="1:33" ht="12.75">
      <c r="A69" s="240"/>
      <c r="B69" s="240"/>
      <c r="C69" s="241"/>
      <c r="D69" s="241"/>
      <c r="E69" s="241"/>
      <c r="F69" s="241"/>
      <c r="G69" s="241"/>
      <c r="H69" s="241"/>
      <c r="I69" s="241"/>
      <c r="J69" s="241"/>
      <c r="K69" s="241"/>
      <c r="L69" s="241"/>
      <c r="M69" s="241"/>
      <c r="N69" s="246"/>
      <c r="O69" s="241"/>
      <c r="P69" s="241"/>
      <c r="Q69" s="241"/>
      <c r="R69" s="241"/>
      <c r="S69" s="241"/>
      <c r="T69" s="241"/>
      <c r="U69" s="241"/>
      <c r="V69" s="241"/>
      <c r="W69" s="241"/>
      <c r="X69" s="241"/>
      <c r="Y69" s="241"/>
      <c r="Z69" s="246"/>
      <c r="AA69" s="241"/>
      <c r="AB69" s="241"/>
      <c r="AC69" s="241"/>
      <c r="AD69" s="241"/>
      <c r="AE69" s="241"/>
      <c r="AF69" s="241"/>
      <c r="AG69" s="241"/>
    </row>
    <row r="70" spans="1:33" ht="12.75">
      <c r="A70" s="240"/>
      <c r="B70" s="240"/>
      <c r="C70" s="241"/>
      <c r="D70" s="241"/>
      <c r="E70" s="241"/>
      <c r="F70" s="241"/>
      <c r="G70" s="241"/>
      <c r="H70" s="241"/>
      <c r="I70" s="241"/>
      <c r="J70" s="241"/>
      <c r="K70" s="241"/>
      <c r="L70" s="241"/>
      <c r="M70" s="241"/>
      <c r="N70" s="246"/>
      <c r="O70" s="241"/>
      <c r="P70" s="241"/>
      <c r="Q70" s="241"/>
      <c r="R70" s="241"/>
      <c r="S70" s="241"/>
      <c r="T70" s="241"/>
      <c r="U70" s="241"/>
      <c r="V70" s="241"/>
      <c r="W70" s="241"/>
      <c r="X70" s="241"/>
      <c r="Y70" s="241"/>
      <c r="Z70" s="246"/>
      <c r="AA70" s="241"/>
      <c r="AB70" s="241"/>
      <c r="AC70" s="241"/>
      <c r="AD70" s="241"/>
      <c r="AE70" s="241"/>
      <c r="AF70" s="241"/>
      <c r="AG70" s="241"/>
    </row>
    <row r="71" spans="1:33" ht="12.75">
      <c r="A71" s="240"/>
      <c r="B71" s="240"/>
      <c r="C71" s="241"/>
      <c r="D71" s="241"/>
      <c r="E71" s="241"/>
      <c r="F71" s="241"/>
      <c r="G71" s="241"/>
      <c r="H71" s="241"/>
      <c r="I71" s="241"/>
      <c r="J71" s="241"/>
      <c r="K71" s="241"/>
      <c r="L71" s="241"/>
      <c r="M71" s="241"/>
      <c r="N71" s="246"/>
      <c r="O71" s="241"/>
      <c r="P71" s="241"/>
      <c r="Q71" s="241"/>
      <c r="R71" s="241"/>
      <c r="S71" s="241"/>
      <c r="T71" s="241"/>
      <c r="U71" s="241"/>
      <c r="V71" s="241"/>
      <c r="W71" s="241"/>
      <c r="X71" s="241"/>
      <c r="Y71" s="241"/>
      <c r="Z71" s="246"/>
      <c r="AA71" s="241"/>
      <c r="AB71" s="241"/>
      <c r="AC71" s="241"/>
      <c r="AD71" s="241"/>
      <c r="AE71" s="241"/>
      <c r="AF71" s="241"/>
      <c r="AG71" s="241"/>
    </row>
    <row r="72" spans="1:33" ht="12.75">
      <c r="A72" s="240"/>
      <c r="B72" s="240"/>
      <c r="C72" s="240"/>
      <c r="D72" s="240"/>
      <c r="E72" s="240"/>
      <c r="F72" s="240"/>
      <c r="G72" s="240"/>
      <c r="H72" s="240"/>
      <c r="I72" s="240"/>
      <c r="J72" s="240"/>
      <c r="K72" s="240"/>
      <c r="L72" s="240"/>
      <c r="M72" s="240"/>
      <c r="N72" s="246"/>
      <c r="O72" s="240"/>
      <c r="P72" s="240"/>
      <c r="Q72" s="240"/>
      <c r="R72" s="240"/>
      <c r="S72" s="240"/>
      <c r="T72" s="240"/>
      <c r="U72" s="240"/>
      <c r="V72" s="240"/>
      <c r="W72" s="240"/>
      <c r="X72" s="240"/>
      <c r="Y72" s="240"/>
      <c r="Z72" s="246"/>
      <c r="AA72" s="240"/>
      <c r="AB72" s="240"/>
      <c r="AC72" s="240"/>
      <c r="AD72" s="240"/>
      <c r="AE72" s="240"/>
      <c r="AF72" s="240"/>
      <c r="AG72" s="240"/>
    </row>
    <row r="73" spans="1:33" ht="12.75">
      <c r="A73" s="240"/>
      <c r="B73" s="240"/>
      <c r="C73" s="240"/>
      <c r="D73" s="240"/>
      <c r="E73" s="240"/>
      <c r="F73" s="240"/>
      <c r="G73" s="240"/>
      <c r="H73" s="240"/>
      <c r="I73" s="240"/>
      <c r="J73" s="240"/>
      <c r="K73" s="240"/>
      <c r="L73" s="240"/>
      <c r="M73" s="240"/>
      <c r="N73" s="246"/>
      <c r="O73" s="240"/>
      <c r="P73" s="240"/>
      <c r="Q73" s="240"/>
      <c r="R73" s="240"/>
      <c r="S73" s="240"/>
      <c r="T73" s="240"/>
      <c r="U73" s="240"/>
      <c r="V73" s="240"/>
      <c r="W73" s="240"/>
      <c r="X73" s="240"/>
      <c r="Y73" s="240"/>
      <c r="Z73" s="246"/>
      <c r="AA73" s="240"/>
      <c r="AB73" s="240"/>
      <c r="AC73" s="240"/>
      <c r="AD73" s="240"/>
      <c r="AE73" s="240"/>
      <c r="AF73" s="240"/>
      <c r="AG73" s="240"/>
    </row>
    <row r="74" spans="1:33" ht="12.75">
      <c r="A74" s="240"/>
      <c r="B74" s="240"/>
      <c r="C74" s="240"/>
      <c r="D74" s="240"/>
      <c r="E74" s="240"/>
      <c r="F74" s="240"/>
      <c r="G74" s="240"/>
      <c r="H74" s="240"/>
      <c r="I74" s="240"/>
      <c r="J74" s="240"/>
      <c r="K74" s="240"/>
      <c r="L74" s="240"/>
      <c r="M74" s="240"/>
      <c r="N74" s="246"/>
      <c r="O74" s="240"/>
      <c r="P74" s="240"/>
      <c r="Q74" s="240"/>
      <c r="R74" s="240"/>
      <c r="S74" s="240"/>
      <c r="T74" s="240"/>
      <c r="U74" s="240"/>
      <c r="V74" s="240"/>
      <c r="W74" s="240"/>
      <c r="X74" s="240"/>
      <c r="Y74" s="240"/>
      <c r="Z74" s="246"/>
      <c r="AA74" s="240"/>
      <c r="AB74" s="240"/>
      <c r="AC74" s="240"/>
      <c r="AD74" s="240"/>
      <c r="AE74" s="240"/>
      <c r="AF74" s="240"/>
      <c r="AG74" s="240"/>
    </row>
    <row r="75" spans="1:33" ht="12.75">
      <c r="A75" s="240"/>
      <c r="B75" s="240"/>
      <c r="C75" s="240"/>
      <c r="D75" s="240"/>
      <c r="E75" s="240"/>
      <c r="F75" s="240"/>
      <c r="G75" s="240"/>
      <c r="H75" s="240"/>
      <c r="I75" s="240"/>
      <c r="J75" s="240"/>
      <c r="K75" s="240"/>
      <c r="L75" s="240"/>
      <c r="M75" s="240"/>
      <c r="N75" s="246"/>
      <c r="O75" s="240"/>
      <c r="P75" s="240"/>
      <c r="Q75" s="240"/>
      <c r="R75" s="240"/>
      <c r="S75" s="240"/>
      <c r="T75" s="240"/>
      <c r="U75" s="240"/>
      <c r="V75" s="240"/>
      <c r="W75" s="240"/>
      <c r="X75" s="240"/>
      <c r="Y75" s="240"/>
      <c r="Z75" s="246"/>
      <c r="AA75" s="240"/>
      <c r="AB75" s="240"/>
      <c r="AC75" s="240"/>
      <c r="AD75" s="240"/>
      <c r="AE75" s="240"/>
      <c r="AF75" s="240"/>
      <c r="AG75" s="240"/>
    </row>
    <row r="76" spans="1:33" ht="12.75">
      <c r="A76" s="240"/>
      <c r="B76" s="240"/>
      <c r="C76" s="240"/>
      <c r="D76" s="240"/>
      <c r="E76" s="240"/>
      <c r="F76" s="240"/>
      <c r="G76" s="240"/>
      <c r="H76" s="240"/>
      <c r="I76" s="240"/>
      <c r="J76" s="240"/>
      <c r="K76" s="240"/>
      <c r="L76" s="240"/>
      <c r="M76" s="240"/>
      <c r="N76" s="246"/>
      <c r="O76" s="240"/>
      <c r="P76" s="240"/>
      <c r="Q76" s="240"/>
      <c r="R76" s="240"/>
      <c r="S76" s="240"/>
      <c r="T76" s="240"/>
      <c r="U76" s="240"/>
      <c r="V76" s="240"/>
      <c r="W76" s="240"/>
      <c r="X76" s="240"/>
      <c r="Y76" s="240"/>
      <c r="Z76" s="246"/>
      <c r="AA76" s="240"/>
      <c r="AB76" s="240"/>
      <c r="AC76" s="240"/>
      <c r="AD76" s="240"/>
      <c r="AE76" s="240"/>
      <c r="AF76" s="240"/>
      <c r="AG76" s="240"/>
    </row>
    <row r="77" spans="1:33" ht="12.75">
      <c r="A77" s="240"/>
      <c r="B77" s="240"/>
      <c r="C77" s="240"/>
      <c r="D77" s="240"/>
      <c r="E77" s="240"/>
      <c r="F77" s="240"/>
      <c r="G77" s="240"/>
      <c r="H77" s="240"/>
      <c r="I77" s="240"/>
      <c r="J77" s="240"/>
      <c r="K77" s="240"/>
      <c r="L77" s="240"/>
      <c r="M77" s="240"/>
      <c r="N77" s="246"/>
      <c r="O77" s="240"/>
      <c r="P77" s="240"/>
      <c r="Q77" s="240"/>
      <c r="R77" s="240"/>
      <c r="S77" s="240"/>
      <c r="T77" s="240"/>
      <c r="U77" s="240"/>
      <c r="V77" s="240"/>
      <c r="W77" s="240"/>
      <c r="X77" s="240"/>
      <c r="Y77" s="240"/>
      <c r="Z77" s="246"/>
      <c r="AA77" s="240"/>
      <c r="AB77" s="240"/>
      <c r="AC77" s="240"/>
      <c r="AD77" s="240"/>
      <c r="AE77" s="240"/>
      <c r="AF77" s="240"/>
      <c r="AG77" s="240"/>
    </row>
    <row r="78" spans="1:33" ht="12.75">
      <c r="A78" s="240"/>
      <c r="B78" s="240"/>
      <c r="C78" s="240"/>
      <c r="D78" s="240"/>
      <c r="E78" s="240"/>
      <c r="F78" s="240"/>
      <c r="G78" s="240"/>
      <c r="H78" s="240"/>
      <c r="I78" s="240"/>
      <c r="J78" s="240"/>
      <c r="K78" s="240"/>
      <c r="L78" s="240"/>
      <c r="M78" s="240"/>
      <c r="N78" s="246"/>
      <c r="O78" s="240"/>
      <c r="P78" s="240"/>
      <c r="Q78" s="240"/>
      <c r="R78" s="240"/>
      <c r="S78" s="240"/>
      <c r="T78" s="240"/>
      <c r="U78" s="240"/>
      <c r="V78" s="240"/>
      <c r="W78" s="240"/>
      <c r="X78" s="240"/>
      <c r="Y78" s="240"/>
      <c r="Z78" s="246"/>
      <c r="AA78" s="240"/>
      <c r="AB78" s="240"/>
      <c r="AC78" s="240"/>
      <c r="AD78" s="240"/>
      <c r="AE78" s="240"/>
      <c r="AF78" s="240"/>
      <c r="AG78" s="240"/>
    </row>
    <row r="79" spans="1:33" ht="12.75">
      <c r="A79" s="240"/>
      <c r="B79" s="240"/>
      <c r="C79" s="240"/>
      <c r="D79" s="240"/>
      <c r="E79" s="240"/>
      <c r="F79" s="240"/>
      <c r="G79" s="240"/>
      <c r="H79" s="240"/>
      <c r="I79" s="240"/>
      <c r="J79" s="240"/>
      <c r="K79" s="240"/>
      <c r="L79" s="240"/>
      <c r="M79" s="240"/>
      <c r="N79" s="246"/>
      <c r="O79" s="240"/>
      <c r="P79" s="240"/>
      <c r="Q79" s="240"/>
      <c r="R79" s="240"/>
      <c r="S79" s="240"/>
      <c r="T79" s="240"/>
      <c r="U79" s="240"/>
      <c r="V79" s="240"/>
      <c r="W79" s="240"/>
      <c r="X79" s="240"/>
      <c r="Y79" s="240"/>
      <c r="Z79" s="246"/>
      <c r="AA79" s="240"/>
      <c r="AB79" s="240"/>
      <c r="AC79" s="240"/>
      <c r="AD79" s="240"/>
      <c r="AE79" s="240"/>
      <c r="AF79" s="240"/>
      <c r="AG79" s="240"/>
    </row>
    <row r="80" spans="1:33" ht="12.75">
      <c r="A80" s="240"/>
      <c r="B80" s="240"/>
      <c r="C80" s="240"/>
      <c r="D80" s="240"/>
      <c r="E80" s="240"/>
      <c r="F80" s="240"/>
      <c r="G80" s="240"/>
      <c r="H80" s="240"/>
      <c r="I80" s="240"/>
      <c r="J80" s="240"/>
      <c r="K80" s="240"/>
      <c r="L80" s="240"/>
      <c r="M80" s="240"/>
      <c r="N80" s="246"/>
      <c r="O80" s="240"/>
      <c r="P80" s="240"/>
      <c r="Q80" s="240"/>
      <c r="R80" s="240"/>
      <c r="S80" s="240"/>
      <c r="T80" s="240"/>
      <c r="U80" s="240"/>
      <c r="V80" s="240"/>
      <c r="W80" s="240"/>
      <c r="X80" s="240"/>
      <c r="Y80" s="240"/>
      <c r="Z80" s="246"/>
      <c r="AA80" s="240"/>
      <c r="AB80" s="240"/>
      <c r="AC80" s="240"/>
      <c r="AD80" s="240"/>
      <c r="AE80" s="240"/>
      <c r="AF80" s="240"/>
      <c r="AG80" s="240"/>
    </row>
    <row r="81" spans="1:33" ht="12.75">
      <c r="A81" s="240"/>
      <c r="B81" s="240"/>
      <c r="C81" s="240"/>
      <c r="D81" s="240"/>
      <c r="E81" s="240"/>
      <c r="F81" s="240"/>
      <c r="G81" s="240"/>
      <c r="H81" s="240"/>
      <c r="I81" s="240"/>
      <c r="J81" s="240"/>
      <c r="K81" s="240"/>
      <c r="L81" s="240"/>
      <c r="M81" s="240"/>
      <c r="N81" s="246"/>
      <c r="O81" s="240"/>
      <c r="P81" s="240"/>
      <c r="Q81" s="240"/>
      <c r="R81" s="240"/>
      <c r="S81" s="240"/>
      <c r="T81" s="240"/>
      <c r="U81" s="240"/>
      <c r="V81" s="240"/>
      <c r="W81" s="240"/>
      <c r="X81" s="240"/>
      <c r="Y81" s="240"/>
      <c r="Z81" s="246"/>
      <c r="AA81" s="240"/>
      <c r="AB81" s="240"/>
      <c r="AC81" s="240"/>
      <c r="AD81" s="240"/>
      <c r="AE81" s="240"/>
      <c r="AF81" s="240"/>
      <c r="AG81" s="240"/>
    </row>
    <row r="82" spans="1:33" ht="12.75">
      <c r="A82" s="240"/>
      <c r="B82" s="240"/>
      <c r="C82" s="240"/>
      <c r="D82" s="240"/>
      <c r="E82" s="240"/>
      <c r="F82" s="240"/>
      <c r="G82" s="240"/>
      <c r="H82" s="240"/>
      <c r="I82" s="240"/>
      <c r="J82" s="240"/>
      <c r="K82" s="240"/>
      <c r="L82" s="240"/>
      <c r="M82" s="240"/>
      <c r="N82" s="246"/>
      <c r="O82" s="240"/>
      <c r="P82" s="240"/>
      <c r="Q82" s="240"/>
      <c r="R82" s="240"/>
      <c r="S82" s="240"/>
      <c r="T82" s="240"/>
      <c r="U82" s="240"/>
      <c r="V82" s="240"/>
      <c r="W82" s="240"/>
      <c r="X82" s="240"/>
      <c r="Y82" s="240"/>
      <c r="Z82" s="246"/>
      <c r="AA82" s="240"/>
      <c r="AB82" s="240"/>
      <c r="AC82" s="240"/>
      <c r="AD82" s="240"/>
      <c r="AE82" s="240"/>
      <c r="AF82" s="240"/>
      <c r="AG82" s="240"/>
    </row>
    <row r="83" spans="1:33" ht="12.75">
      <c r="A83" s="240"/>
      <c r="B83" s="240"/>
      <c r="C83" s="240"/>
      <c r="D83" s="240"/>
      <c r="E83" s="240"/>
      <c r="F83" s="240"/>
      <c r="G83" s="240"/>
      <c r="H83" s="240"/>
      <c r="I83" s="240"/>
      <c r="J83" s="240"/>
      <c r="K83" s="240"/>
      <c r="L83" s="240"/>
      <c r="M83" s="240"/>
      <c r="N83" s="246"/>
      <c r="O83" s="240"/>
      <c r="P83" s="240"/>
      <c r="Q83" s="240"/>
      <c r="R83" s="240"/>
      <c r="S83" s="240"/>
      <c r="T83" s="240"/>
      <c r="U83" s="240"/>
      <c r="V83" s="240"/>
      <c r="W83" s="240"/>
      <c r="X83" s="240"/>
      <c r="Y83" s="240"/>
      <c r="Z83" s="246"/>
      <c r="AA83" s="240"/>
      <c r="AB83" s="240"/>
      <c r="AC83" s="240"/>
      <c r="AD83" s="240"/>
      <c r="AE83" s="240"/>
      <c r="AF83" s="240"/>
      <c r="AG83" s="240"/>
    </row>
    <row r="84" spans="1:33" ht="12.75">
      <c r="A84" s="240"/>
      <c r="B84" s="240"/>
      <c r="C84" s="240"/>
      <c r="D84" s="240"/>
      <c r="E84" s="240"/>
      <c r="F84" s="240"/>
      <c r="G84" s="240"/>
      <c r="H84" s="240"/>
      <c r="I84" s="240"/>
      <c r="J84" s="240"/>
      <c r="K84" s="240"/>
      <c r="L84" s="240"/>
      <c r="M84" s="240"/>
      <c r="N84" s="246"/>
      <c r="O84" s="240"/>
      <c r="P84" s="240"/>
      <c r="Q84" s="240"/>
      <c r="R84" s="240"/>
      <c r="S84" s="240"/>
      <c r="T84" s="240"/>
      <c r="U84" s="240"/>
      <c r="V84" s="240"/>
      <c r="W84" s="240"/>
      <c r="X84" s="240"/>
      <c r="Y84" s="240"/>
      <c r="Z84" s="246"/>
      <c r="AA84" s="240"/>
      <c r="AB84" s="240"/>
      <c r="AC84" s="240"/>
      <c r="AD84" s="240"/>
      <c r="AE84" s="240"/>
      <c r="AF84" s="240"/>
      <c r="AG84" s="240"/>
    </row>
    <row r="85" spans="1:33" ht="12.75">
      <c r="A85" s="240"/>
      <c r="B85" s="240"/>
      <c r="C85" s="240"/>
      <c r="D85" s="240"/>
      <c r="E85" s="240"/>
      <c r="F85" s="240"/>
      <c r="G85" s="240"/>
      <c r="H85" s="240"/>
      <c r="I85" s="240"/>
      <c r="J85" s="240"/>
      <c r="K85" s="240"/>
      <c r="L85" s="240"/>
      <c r="M85" s="240"/>
      <c r="N85" s="246"/>
      <c r="O85" s="240"/>
      <c r="P85" s="240"/>
      <c r="Q85" s="240"/>
      <c r="R85" s="240"/>
      <c r="S85" s="240"/>
      <c r="T85" s="240"/>
      <c r="U85" s="240"/>
      <c r="V85" s="240"/>
      <c r="W85" s="240"/>
      <c r="X85" s="240"/>
      <c r="Y85" s="240"/>
      <c r="Z85" s="246"/>
      <c r="AA85" s="240"/>
      <c r="AB85" s="240"/>
      <c r="AC85" s="240"/>
      <c r="AD85" s="240"/>
      <c r="AE85" s="240"/>
      <c r="AF85" s="240"/>
      <c r="AG85" s="240"/>
    </row>
    <row r="86" spans="1:33" ht="12.75">
      <c r="A86" s="240"/>
      <c r="B86" s="240"/>
      <c r="C86" s="240"/>
      <c r="D86" s="240"/>
      <c r="E86" s="240"/>
      <c r="F86" s="240"/>
      <c r="G86" s="240"/>
      <c r="H86" s="240"/>
      <c r="I86" s="240"/>
      <c r="J86" s="240"/>
      <c r="K86" s="240"/>
      <c r="L86" s="240"/>
      <c r="M86" s="240"/>
      <c r="N86" s="246"/>
      <c r="O86" s="240"/>
      <c r="P86" s="240"/>
      <c r="Q86" s="240"/>
      <c r="R86" s="240"/>
      <c r="S86" s="240"/>
      <c r="T86" s="240"/>
      <c r="U86" s="240"/>
      <c r="V86" s="240"/>
      <c r="W86" s="240"/>
      <c r="X86" s="240"/>
      <c r="Y86" s="240"/>
      <c r="Z86" s="246"/>
      <c r="AA86" s="240"/>
      <c r="AB86" s="240"/>
      <c r="AC86" s="240"/>
      <c r="AD86" s="240"/>
      <c r="AE86" s="240"/>
      <c r="AF86" s="240"/>
      <c r="AG86" s="240"/>
    </row>
    <row r="87" spans="1:33" ht="12.75">
      <c r="A87" s="240"/>
      <c r="B87" s="240"/>
      <c r="C87" s="240"/>
      <c r="D87" s="240"/>
      <c r="E87" s="240"/>
      <c r="F87" s="240"/>
      <c r="G87" s="240"/>
      <c r="H87" s="240"/>
      <c r="I87" s="240"/>
      <c r="J87" s="240"/>
      <c r="K87" s="240"/>
      <c r="L87" s="240"/>
      <c r="M87" s="240"/>
      <c r="N87" s="246"/>
      <c r="O87" s="240"/>
      <c r="P87" s="240"/>
      <c r="Q87" s="240"/>
      <c r="R87" s="240"/>
      <c r="S87" s="240"/>
      <c r="T87" s="240"/>
      <c r="U87" s="240"/>
      <c r="V87" s="240"/>
      <c r="W87" s="240"/>
      <c r="X87" s="240"/>
      <c r="Y87" s="240"/>
      <c r="Z87" s="246"/>
      <c r="AA87" s="240"/>
      <c r="AB87" s="240"/>
      <c r="AC87" s="240"/>
      <c r="AD87" s="240"/>
      <c r="AE87" s="240"/>
      <c r="AF87" s="240"/>
      <c r="AG87" s="240"/>
    </row>
    <row r="88" spans="1:33" ht="12.75">
      <c r="A88" s="240"/>
      <c r="B88" s="240"/>
      <c r="C88" s="240"/>
      <c r="D88" s="240"/>
      <c r="E88" s="240"/>
      <c r="F88" s="240"/>
      <c r="G88" s="240"/>
      <c r="H88" s="240"/>
      <c r="I88" s="240"/>
      <c r="J88" s="240"/>
      <c r="K88" s="240"/>
      <c r="L88" s="240"/>
      <c r="M88" s="240"/>
      <c r="N88" s="246"/>
      <c r="O88" s="240"/>
      <c r="P88" s="240"/>
      <c r="Q88" s="240"/>
      <c r="R88" s="240"/>
      <c r="S88" s="240"/>
      <c r="T88" s="240"/>
      <c r="U88" s="240"/>
      <c r="V88" s="240"/>
      <c r="W88" s="240"/>
      <c r="X88" s="240"/>
      <c r="Y88" s="240"/>
      <c r="Z88" s="246"/>
      <c r="AA88" s="240"/>
      <c r="AB88" s="240"/>
      <c r="AC88" s="240"/>
      <c r="AD88" s="240"/>
      <c r="AE88" s="240"/>
      <c r="AF88" s="240"/>
      <c r="AG88" s="240"/>
    </row>
    <row r="89" spans="1:33" ht="12.75">
      <c r="A89" s="240"/>
      <c r="B89" s="240"/>
      <c r="C89" s="240"/>
      <c r="D89" s="240"/>
      <c r="E89" s="240"/>
      <c r="F89" s="240"/>
      <c r="G89" s="240"/>
      <c r="H89" s="240"/>
      <c r="I89" s="240"/>
      <c r="J89" s="240"/>
      <c r="K89" s="240"/>
      <c r="L89" s="240"/>
      <c r="M89" s="240"/>
      <c r="N89" s="246"/>
      <c r="O89" s="240"/>
      <c r="P89" s="240"/>
      <c r="Q89" s="240"/>
      <c r="R89" s="240"/>
      <c r="S89" s="240"/>
      <c r="T89" s="240"/>
      <c r="U89" s="240"/>
      <c r="V89" s="240"/>
      <c r="W89" s="240"/>
      <c r="X89" s="240"/>
      <c r="Y89" s="240"/>
      <c r="Z89" s="246"/>
      <c r="AA89" s="240"/>
      <c r="AB89" s="240"/>
      <c r="AC89" s="240"/>
      <c r="AD89" s="240"/>
      <c r="AE89" s="240"/>
      <c r="AF89" s="240"/>
      <c r="AG89" s="240"/>
    </row>
    <row r="90" spans="1:33" ht="12.75">
      <c r="A90" s="240"/>
      <c r="B90" s="240"/>
      <c r="C90" s="240"/>
      <c r="D90" s="240"/>
      <c r="E90" s="240"/>
      <c r="F90" s="240"/>
      <c r="G90" s="240"/>
      <c r="H90" s="240"/>
      <c r="I90" s="240"/>
      <c r="J90" s="240"/>
      <c r="K90" s="240"/>
      <c r="L90" s="240"/>
      <c r="M90" s="240"/>
      <c r="N90" s="246"/>
      <c r="O90" s="240"/>
      <c r="P90" s="240"/>
      <c r="Q90" s="240"/>
      <c r="R90" s="240"/>
      <c r="S90" s="240"/>
      <c r="T90" s="240"/>
      <c r="U90" s="240"/>
      <c r="V90" s="240"/>
      <c r="W90" s="240"/>
      <c r="X90" s="240"/>
      <c r="Y90" s="240"/>
      <c r="Z90" s="246"/>
      <c r="AA90" s="240"/>
      <c r="AB90" s="240"/>
      <c r="AC90" s="240"/>
      <c r="AD90" s="240"/>
      <c r="AE90" s="240"/>
      <c r="AF90" s="240"/>
      <c r="AG90" s="240"/>
    </row>
    <row r="91" spans="1:33" ht="12.75">
      <c r="A91" s="240"/>
      <c r="B91" s="240"/>
      <c r="C91" s="240"/>
      <c r="D91" s="240"/>
      <c r="E91" s="240"/>
      <c r="F91" s="240"/>
      <c r="G91" s="240"/>
      <c r="H91" s="240"/>
      <c r="I91" s="240"/>
      <c r="J91" s="240"/>
      <c r="K91" s="240"/>
      <c r="L91" s="240"/>
      <c r="M91" s="240"/>
      <c r="N91" s="246"/>
      <c r="O91" s="240"/>
      <c r="P91" s="240"/>
      <c r="Q91" s="240"/>
      <c r="R91" s="240"/>
      <c r="S91" s="240"/>
      <c r="T91" s="240"/>
      <c r="U91" s="240"/>
      <c r="V91" s="240"/>
      <c r="W91" s="240"/>
      <c r="X91" s="240"/>
      <c r="Y91" s="240"/>
      <c r="Z91" s="246"/>
      <c r="AA91" s="240"/>
      <c r="AB91" s="240"/>
      <c r="AC91" s="240"/>
      <c r="AD91" s="240"/>
      <c r="AE91" s="240"/>
      <c r="AF91" s="240"/>
      <c r="AG91" s="240"/>
    </row>
    <row r="92" spans="1:33" ht="12.75">
      <c r="A92" s="240"/>
      <c r="B92" s="240"/>
      <c r="C92" s="240"/>
      <c r="D92" s="240"/>
      <c r="E92" s="240"/>
      <c r="F92" s="240"/>
      <c r="G92" s="240"/>
      <c r="H92" s="240"/>
      <c r="I92" s="240"/>
      <c r="J92" s="240"/>
      <c r="K92" s="240"/>
      <c r="L92" s="240"/>
      <c r="M92" s="240"/>
      <c r="N92" s="246"/>
      <c r="O92" s="240"/>
      <c r="P92" s="240"/>
      <c r="Q92" s="240"/>
      <c r="R92" s="240"/>
      <c r="S92" s="240"/>
      <c r="T92" s="240"/>
      <c r="U92" s="240"/>
      <c r="V92" s="240"/>
      <c r="W92" s="240"/>
      <c r="X92" s="240"/>
      <c r="Y92" s="240"/>
      <c r="Z92" s="246"/>
      <c r="AA92" s="240"/>
      <c r="AB92" s="240"/>
      <c r="AC92" s="240"/>
      <c r="AD92" s="240"/>
      <c r="AE92" s="240"/>
      <c r="AF92" s="240"/>
      <c r="AG92" s="240"/>
    </row>
    <row r="93" spans="1:33" ht="12.75">
      <c r="A93" s="240"/>
      <c r="B93" s="240"/>
      <c r="C93" s="240"/>
      <c r="D93" s="240"/>
      <c r="E93" s="240"/>
      <c r="F93" s="240"/>
      <c r="G93" s="240"/>
      <c r="H93" s="240"/>
      <c r="I93" s="240"/>
      <c r="J93" s="240"/>
      <c r="K93" s="240"/>
      <c r="L93" s="240"/>
      <c r="M93" s="240"/>
      <c r="N93" s="246"/>
      <c r="O93" s="240"/>
      <c r="P93" s="240"/>
      <c r="Q93" s="240"/>
      <c r="R93" s="240"/>
      <c r="S93" s="240"/>
      <c r="T93" s="240"/>
      <c r="U93" s="240"/>
      <c r="V93" s="240"/>
      <c r="W93" s="240"/>
      <c r="X93" s="240"/>
      <c r="Y93" s="240"/>
      <c r="Z93" s="246"/>
      <c r="AA93" s="240"/>
      <c r="AB93" s="240"/>
      <c r="AC93" s="240"/>
      <c r="AD93" s="240"/>
      <c r="AE93" s="240"/>
      <c r="AF93" s="240"/>
      <c r="AG93" s="240"/>
    </row>
    <row r="94" spans="1:33" ht="12.75">
      <c r="A94" s="240"/>
      <c r="B94" s="240"/>
      <c r="C94" s="240"/>
      <c r="D94" s="240"/>
      <c r="E94" s="240"/>
      <c r="F94" s="240"/>
      <c r="G94" s="240"/>
      <c r="H94" s="240"/>
      <c r="I94" s="240"/>
      <c r="J94" s="240"/>
      <c r="K94" s="240"/>
      <c r="L94" s="240"/>
      <c r="M94" s="240"/>
      <c r="N94" s="246"/>
      <c r="O94" s="240"/>
      <c r="P94" s="240"/>
      <c r="Q94" s="240"/>
      <c r="R94" s="240"/>
      <c r="S94" s="240"/>
      <c r="T94" s="240"/>
      <c r="U94" s="240"/>
      <c r="V94" s="240"/>
      <c r="W94" s="240"/>
      <c r="X94" s="240"/>
      <c r="Y94" s="240"/>
      <c r="Z94" s="246"/>
      <c r="AA94" s="240"/>
      <c r="AB94" s="240"/>
      <c r="AC94" s="240"/>
      <c r="AD94" s="240"/>
      <c r="AE94" s="240"/>
      <c r="AF94" s="240"/>
      <c r="AG94" s="240"/>
    </row>
    <row r="95" spans="1:33" ht="12.75">
      <c r="A95" s="240"/>
      <c r="B95" s="240"/>
      <c r="C95" s="240"/>
      <c r="D95" s="240"/>
      <c r="E95" s="240"/>
      <c r="F95" s="240"/>
      <c r="G95" s="240"/>
      <c r="H95" s="240"/>
      <c r="I95" s="240"/>
      <c r="J95" s="240"/>
      <c r="K95" s="240"/>
      <c r="L95" s="240"/>
      <c r="M95" s="240"/>
      <c r="N95" s="246"/>
      <c r="O95" s="240"/>
      <c r="P95" s="240"/>
      <c r="Q95" s="240"/>
      <c r="R95" s="240"/>
      <c r="S95" s="240"/>
      <c r="T95" s="240"/>
      <c r="U95" s="240"/>
      <c r="V95" s="240"/>
      <c r="W95" s="240"/>
      <c r="X95" s="240"/>
      <c r="Y95" s="240"/>
      <c r="Z95" s="246"/>
      <c r="AA95" s="240"/>
      <c r="AB95" s="240"/>
      <c r="AC95" s="240"/>
      <c r="AD95" s="240"/>
      <c r="AE95" s="240"/>
      <c r="AF95" s="240"/>
      <c r="AG95" s="240"/>
    </row>
    <row r="96" spans="1:33" ht="12.75">
      <c r="A96" s="240"/>
      <c r="B96" s="240"/>
      <c r="C96" s="240"/>
      <c r="D96" s="240"/>
      <c r="E96" s="240"/>
      <c r="F96" s="240"/>
      <c r="G96" s="240"/>
      <c r="H96" s="240"/>
      <c r="I96" s="240"/>
      <c r="J96" s="240"/>
      <c r="K96" s="240"/>
      <c r="L96" s="240"/>
      <c r="M96" s="240"/>
      <c r="N96" s="246"/>
      <c r="O96" s="240"/>
      <c r="P96" s="240"/>
      <c r="Q96" s="240"/>
      <c r="R96" s="240"/>
      <c r="S96" s="240"/>
      <c r="T96" s="240"/>
      <c r="U96" s="240"/>
      <c r="V96" s="240"/>
      <c r="W96" s="240"/>
      <c r="X96" s="240"/>
      <c r="Y96" s="240"/>
      <c r="Z96" s="246"/>
      <c r="AA96" s="240"/>
      <c r="AB96" s="240"/>
      <c r="AC96" s="240"/>
      <c r="AD96" s="240"/>
      <c r="AE96" s="240"/>
      <c r="AF96" s="240"/>
      <c r="AG96" s="240"/>
    </row>
    <row r="97" spans="1:33" ht="12.75">
      <c r="A97" s="240"/>
      <c r="B97" s="240"/>
      <c r="C97" s="240"/>
      <c r="D97" s="240"/>
      <c r="E97" s="240"/>
      <c r="F97" s="240"/>
      <c r="G97" s="240"/>
      <c r="H97" s="240"/>
      <c r="I97" s="240"/>
      <c r="J97" s="240"/>
      <c r="K97" s="240"/>
      <c r="L97" s="240"/>
      <c r="M97" s="240"/>
      <c r="N97" s="246"/>
      <c r="O97" s="240"/>
      <c r="P97" s="240"/>
      <c r="Q97" s="240"/>
      <c r="R97" s="240"/>
      <c r="S97" s="240"/>
      <c r="T97" s="240"/>
      <c r="U97" s="240"/>
      <c r="V97" s="240"/>
      <c r="W97" s="240"/>
      <c r="X97" s="240"/>
      <c r="Y97" s="240"/>
      <c r="Z97" s="246"/>
      <c r="AA97" s="240"/>
      <c r="AB97" s="240"/>
      <c r="AC97" s="240"/>
      <c r="AD97" s="240"/>
      <c r="AE97" s="240"/>
      <c r="AF97" s="240"/>
      <c r="AG97" s="240"/>
    </row>
    <row r="98" spans="1:33" ht="12.75">
      <c r="A98" s="240"/>
      <c r="B98" s="240"/>
      <c r="C98" s="240"/>
      <c r="D98" s="240"/>
      <c r="E98" s="240"/>
      <c r="F98" s="240"/>
      <c r="G98" s="240"/>
      <c r="H98" s="240"/>
      <c r="I98" s="240"/>
      <c r="J98" s="240"/>
      <c r="K98" s="240"/>
      <c r="L98" s="240"/>
      <c r="M98" s="240"/>
      <c r="N98" s="246"/>
      <c r="O98" s="240"/>
      <c r="P98" s="240"/>
      <c r="Q98" s="240"/>
      <c r="R98" s="240"/>
      <c r="S98" s="240"/>
      <c r="T98" s="240"/>
      <c r="U98" s="240"/>
      <c r="V98" s="240"/>
      <c r="W98" s="240"/>
      <c r="X98" s="240"/>
      <c r="Y98" s="240"/>
      <c r="Z98" s="246"/>
      <c r="AA98" s="240"/>
      <c r="AB98" s="240"/>
      <c r="AC98" s="240"/>
      <c r="AD98" s="240"/>
      <c r="AE98" s="240"/>
      <c r="AF98" s="240"/>
      <c r="AG98" s="240"/>
    </row>
    <row r="99" spans="1:33" ht="12.75">
      <c r="A99" s="240"/>
      <c r="B99" s="240"/>
      <c r="C99" s="240"/>
      <c r="D99" s="240"/>
      <c r="E99" s="240"/>
      <c r="F99" s="240"/>
      <c r="G99" s="240"/>
      <c r="H99" s="240"/>
      <c r="I99" s="240"/>
      <c r="J99" s="240"/>
      <c r="K99" s="240"/>
      <c r="L99" s="240"/>
      <c r="M99" s="240"/>
      <c r="N99" s="246"/>
      <c r="O99" s="240"/>
      <c r="P99" s="240"/>
      <c r="Q99" s="240"/>
      <c r="R99" s="240"/>
      <c r="S99" s="240"/>
      <c r="T99" s="240"/>
      <c r="U99" s="240"/>
      <c r="V99" s="240"/>
      <c r="W99" s="240"/>
      <c r="X99" s="240"/>
      <c r="Y99" s="240"/>
      <c r="Z99" s="246"/>
      <c r="AA99" s="240"/>
      <c r="AB99" s="240"/>
      <c r="AC99" s="240"/>
      <c r="AD99" s="240"/>
      <c r="AE99" s="240"/>
      <c r="AF99" s="240"/>
      <c r="AG99" s="240"/>
    </row>
    <row r="100" spans="1:33" ht="12.75">
      <c r="A100" s="240"/>
      <c r="B100" s="240"/>
      <c r="C100" s="240"/>
      <c r="D100" s="240"/>
      <c r="E100" s="240"/>
      <c r="F100" s="240"/>
      <c r="G100" s="240"/>
      <c r="H100" s="240"/>
      <c r="I100" s="240"/>
      <c r="J100" s="240"/>
      <c r="K100" s="240"/>
      <c r="L100" s="240"/>
      <c r="M100" s="240"/>
      <c r="N100" s="246"/>
      <c r="O100" s="240"/>
      <c r="P100" s="240"/>
      <c r="Q100" s="240"/>
      <c r="R100" s="240"/>
      <c r="S100" s="240"/>
      <c r="T100" s="240"/>
      <c r="U100" s="240"/>
      <c r="V100" s="240"/>
      <c r="W100" s="240"/>
      <c r="X100" s="240"/>
      <c r="Y100" s="240"/>
      <c r="Z100" s="246"/>
      <c r="AA100" s="240"/>
      <c r="AB100" s="240"/>
      <c r="AC100" s="240"/>
      <c r="AD100" s="240"/>
      <c r="AE100" s="240"/>
      <c r="AF100" s="240"/>
      <c r="AG100" s="240"/>
    </row>
    <row r="101" spans="1:33" ht="12.75">
      <c r="A101" s="240"/>
      <c r="B101" s="240"/>
      <c r="C101" s="240"/>
      <c r="D101" s="240"/>
      <c r="E101" s="240"/>
      <c r="F101" s="240"/>
      <c r="G101" s="240"/>
      <c r="H101" s="240"/>
      <c r="I101" s="240"/>
      <c r="J101" s="240"/>
      <c r="K101" s="240"/>
      <c r="L101" s="240"/>
      <c r="M101" s="240"/>
      <c r="N101" s="246"/>
      <c r="O101" s="240"/>
      <c r="P101" s="240"/>
      <c r="Q101" s="240"/>
      <c r="R101" s="240"/>
      <c r="S101" s="240"/>
      <c r="T101" s="240"/>
      <c r="U101" s="240"/>
      <c r="V101" s="240"/>
      <c r="W101" s="240"/>
      <c r="X101" s="240"/>
      <c r="Y101" s="240"/>
      <c r="Z101" s="246"/>
      <c r="AA101" s="240"/>
      <c r="AB101" s="240"/>
      <c r="AC101" s="240"/>
      <c r="AD101" s="240"/>
      <c r="AE101" s="240"/>
      <c r="AF101" s="240"/>
      <c r="AG101" s="240"/>
    </row>
    <row r="102" spans="1:33" ht="12.75">
      <c r="A102" s="240"/>
      <c r="B102" s="240"/>
      <c r="C102" s="240"/>
      <c r="D102" s="240"/>
      <c r="E102" s="240"/>
      <c r="F102" s="240"/>
      <c r="G102" s="240"/>
      <c r="H102" s="240"/>
      <c r="I102" s="240"/>
      <c r="J102" s="240"/>
      <c r="K102" s="240"/>
      <c r="L102" s="240"/>
      <c r="M102" s="240"/>
      <c r="N102" s="246"/>
      <c r="O102" s="240"/>
      <c r="P102" s="240"/>
      <c r="Q102" s="240"/>
      <c r="R102" s="240"/>
      <c r="S102" s="240"/>
      <c r="T102" s="240"/>
      <c r="U102" s="240"/>
      <c r="V102" s="240"/>
      <c r="W102" s="240"/>
      <c r="X102" s="240"/>
      <c r="Y102" s="240"/>
      <c r="Z102" s="246"/>
      <c r="AA102" s="240"/>
      <c r="AB102" s="240"/>
      <c r="AC102" s="240"/>
      <c r="AD102" s="240"/>
      <c r="AE102" s="240"/>
      <c r="AF102" s="240"/>
      <c r="AG102" s="240"/>
    </row>
    <row r="103" spans="1:33" ht="12.75">
      <c r="A103" s="240"/>
      <c r="B103" s="240"/>
      <c r="C103" s="240"/>
      <c r="D103" s="240"/>
      <c r="E103" s="240"/>
      <c r="F103" s="240"/>
      <c r="G103" s="240"/>
      <c r="H103" s="240"/>
      <c r="I103" s="240"/>
      <c r="J103" s="240"/>
      <c r="K103" s="240"/>
      <c r="L103" s="240"/>
      <c r="M103" s="240"/>
      <c r="N103" s="246"/>
      <c r="O103" s="240"/>
      <c r="P103" s="240"/>
      <c r="Q103" s="240"/>
      <c r="R103" s="240"/>
      <c r="S103" s="240"/>
      <c r="T103" s="240"/>
      <c r="U103" s="240"/>
      <c r="V103" s="240"/>
      <c r="W103" s="240"/>
      <c r="X103" s="240"/>
      <c r="Y103" s="240"/>
      <c r="Z103" s="246"/>
      <c r="AA103" s="240"/>
      <c r="AB103" s="240"/>
      <c r="AC103" s="240"/>
      <c r="AD103" s="240"/>
      <c r="AE103" s="240"/>
      <c r="AF103" s="240"/>
      <c r="AG103" s="240"/>
    </row>
    <row r="104" spans="1:33" ht="12.75">
      <c r="A104" s="240"/>
      <c r="B104" s="240"/>
      <c r="C104" s="240"/>
      <c r="D104" s="240"/>
      <c r="E104" s="240"/>
      <c r="F104" s="240"/>
      <c r="G104" s="240"/>
      <c r="H104" s="240"/>
      <c r="I104" s="240"/>
      <c r="J104" s="240"/>
      <c r="K104" s="240"/>
      <c r="L104" s="240"/>
      <c r="M104" s="240"/>
      <c r="N104" s="246"/>
      <c r="O104" s="240"/>
      <c r="P104" s="240"/>
      <c r="Q104" s="240"/>
      <c r="R104" s="240"/>
      <c r="S104" s="240"/>
      <c r="T104" s="240"/>
      <c r="U104" s="240"/>
      <c r="V104" s="240"/>
      <c r="W104" s="240"/>
      <c r="X104" s="240"/>
      <c r="Y104" s="240"/>
      <c r="Z104" s="246"/>
      <c r="AA104" s="240"/>
      <c r="AB104" s="240"/>
      <c r="AC104" s="240"/>
      <c r="AD104" s="240"/>
      <c r="AE104" s="240"/>
      <c r="AF104" s="240"/>
      <c r="AG104" s="240"/>
    </row>
    <row r="105" spans="1:33" ht="12.75">
      <c r="A105" s="240"/>
      <c r="B105" s="240"/>
      <c r="C105" s="240"/>
      <c r="D105" s="240"/>
      <c r="E105" s="240"/>
      <c r="F105" s="240"/>
      <c r="G105" s="240"/>
      <c r="H105" s="240"/>
      <c r="I105" s="240"/>
      <c r="J105" s="240"/>
      <c r="K105" s="240"/>
      <c r="L105" s="240"/>
      <c r="M105" s="240"/>
      <c r="N105" s="246"/>
      <c r="O105" s="240"/>
      <c r="P105" s="240"/>
      <c r="Q105" s="240"/>
      <c r="R105" s="240"/>
      <c r="S105" s="240"/>
      <c r="T105" s="240"/>
      <c r="U105" s="240"/>
      <c r="V105" s="240"/>
      <c r="W105" s="240"/>
      <c r="X105" s="240"/>
      <c r="Y105" s="240"/>
      <c r="Z105" s="246"/>
      <c r="AA105" s="240"/>
      <c r="AB105" s="240"/>
      <c r="AC105" s="240"/>
      <c r="AD105" s="240"/>
      <c r="AE105" s="240"/>
      <c r="AF105" s="240"/>
      <c r="AG105" s="240"/>
    </row>
    <row r="106" spans="1:33" ht="12.75">
      <c r="A106" s="240"/>
      <c r="B106" s="240"/>
      <c r="C106" s="240"/>
      <c r="D106" s="240"/>
      <c r="E106" s="240"/>
      <c r="F106" s="240"/>
      <c r="G106" s="240"/>
      <c r="H106" s="240"/>
      <c r="I106" s="240"/>
      <c r="J106" s="240"/>
      <c r="K106" s="240"/>
      <c r="L106" s="240"/>
      <c r="M106" s="240"/>
      <c r="N106" s="246"/>
      <c r="O106" s="240"/>
      <c r="P106" s="240"/>
      <c r="Q106" s="240"/>
      <c r="R106" s="240"/>
      <c r="S106" s="240"/>
      <c r="T106" s="240"/>
      <c r="U106" s="240"/>
      <c r="V106" s="240"/>
      <c r="W106" s="240"/>
      <c r="X106" s="240"/>
      <c r="Y106" s="240"/>
      <c r="Z106" s="246"/>
      <c r="AA106" s="240"/>
      <c r="AB106" s="240"/>
      <c r="AC106" s="240"/>
      <c r="AD106" s="240"/>
      <c r="AE106" s="240"/>
      <c r="AF106" s="240"/>
      <c r="AG106" s="240"/>
    </row>
  </sheetData>
  <mergeCells count="46">
    <mergeCell ref="AL7:AL8"/>
    <mergeCell ref="C4:AM4"/>
    <mergeCell ref="AM5:AM8"/>
    <mergeCell ref="V7:W7"/>
    <mergeCell ref="X7:X8"/>
    <mergeCell ref="AA5:AL5"/>
    <mergeCell ref="AA6:AL6"/>
    <mergeCell ref="AB7:AB8"/>
    <mergeCell ref="AC7:AC8"/>
    <mergeCell ref="AH7:AI7"/>
    <mergeCell ref="AJ7:AJ8"/>
    <mergeCell ref="AK7:AK8"/>
    <mergeCell ref="R7:R8"/>
    <mergeCell ref="S7:S8"/>
    <mergeCell ref="T7:T8"/>
    <mergeCell ref="U7:U8"/>
    <mergeCell ref="AG7:AG8"/>
    <mergeCell ref="Y7:Y8"/>
    <mergeCell ref="AE7:AE8"/>
    <mergeCell ref="AF7:AF8"/>
    <mergeCell ref="A42:B42"/>
    <mergeCell ref="E7:E8"/>
    <mergeCell ref="F7:F8"/>
    <mergeCell ref="G7:G8"/>
    <mergeCell ref="C7:C8"/>
    <mergeCell ref="D7:D8"/>
    <mergeCell ref="P7:P8"/>
    <mergeCell ref="J7:K7"/>
    <mergeCell ref="L7:L8"/>
    <mergeCell ref="M7:M8"/>
    <mergeCell ref="N7:N8"/>
    <mergeCell ref="O7:O8"/>
    <mergeCell ref="A1:AG1"/>
    <mergeCell ref="A2:AG2"/>
    <mergeCell ref="A4:A8"/>
    <mergeCell ref="B4:B8"/>
    <mergeCell ref="C5:N5"/>
    <mergeCell ref="O5:Z5"/>
    <mergeCell ref="C6:N6"/>
    <mergeCell ref="O6:Z6"/>
    <mergeCell ref="H7:H8"/>
    <mergeCell ref="I7:I8"/>
    <mergeCell ref="Q7:Q8"/>
    <mergeCell ref="AD7:AD8"/>
    <mergeCell ref="Z7:Z8"/>
    <mergeCell ref="AA7:AA8"/>
  </mergeCells>
  <printOptions/>
  <pageMargins left="0.38" right="0.29" top="0.5" bottom="0.42" header="0.5" footer="0.42"/>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dimension ref="A1:I74"/>
  <sheetViews>
    <sheetView workbookViewId="0" topLeftCell="A43">
      <selection activeCell="C57" sqref="C57"/>
    </sheetView>
  </sheetViews>
  <sheetFormatPr defaultColWidth="9.140625" defaultRowHeight="12.75"/>
  <cols>
    <col min="1" max="1" width="5.7109375" style="222" customWidth="1"/>
    <col min="2" max="2" width="64.140625" style="222" customWidth="1"/>
    <col min="3" max="6" width="10.421875" style="222" customWidth="1"/>
    <col min="7" max="7" width="21.28125" style="222" customWidth="1"/>
    <col min="8" max="8" width="12.140625" style="222" customWidth="1"/>
    <col min="9" max="9" width="27.7109375" style="222" customWidth="1"/>
  </cols>
  <sheetData>
    <row r="1" spans="1:9" s="142" customFormat="1" ht="15">
      <c r="A1" s="315"/>
      <c r="B1" s="315"/>
      <c r="C1" s="315"/>
      <c r="D1" s="315"/>
      <c r="E1" s="315"/>
      <c r="F1" s="315"/>
      <c r="G1" s="315"/>
      <c r="H1" s="315"/>
      <c r="I1" s="316" t="s">
        <v>624</v>
      </c>
    </row>
    <row r="2" spans="1:9" s="317" customFormat="1" ht="17.25" customHeight="1">
      <c r="A2" s="378" t="s">
        <v>509</v>
      </c>
      <c r="B2" s="378"/>
      <c r="C2" s="378"/>
      <c r="D2" s="378"/>
      <c r="E2" s="378"/>
      <c r="F2" s="378"/>
      <c r="G2" s="378"/>
      <c r="H2" s="378"/>
      <c r="I2" s="378"/>
    </row>
    <row r="3" spans="1:9" s="317" customFormat="1" ht="17.25" customHeight="1">
      <c r="A3" s="378"/>
      <c r="B3" s="378"/>
      <c r="C3" s="378"/>
      <c r="D3" s="378"/>
      <c r="E3" s="378"/>
      <c r="F3" s="378"/>
      <c r="G3" s="378"/>
      <c r="H3" s="378"/>
      <c r="I3" s="378"/>
    </row>
    <row r="4" spans="1:9" s="313" customFormat="1" ht="15">
      <c r="A4" s="318"/>
      <c r="B4" s="319"/>
      <c r="C4" s="319"/>
      <c r="D4" s="319"/>
      <c r="E4" s="319"/>
      <c r="F4" s="319"/>
      <c r="G4" s="319"/>
      <c r="H4" s="319"/>
      <c r="I4" s="319"/>
    </row>
    <row r="5" spans="1:9" s="313" customFormat="1" ht="14.25" customHeight="1">
      <c r="A5" s="379" t="s">
        <v>199</v>
      </c>
      <c r="B5" s="379" t="s">
        <v>200</v>
      </c>
      <c r="C5" s="387" t="s">
        <v>40</v>
      </c>
      <c r="D5" s="388"/>
      <c r="E5" s="388"/>
      <c r="F5" s="389"/>
      <c r="G5" s="379" t="s">
        <v>451</v>
      </c>
      <c r="H5" s="379" t="s">
        <v>625</v>
      </c>
      <c r="I5" s="384" t="s">
        <v>198</v>
      </c>
    </row>
    <row r="6" spans="1:9" s="313" customFormat="1" ht="14.25">
      <c r="A6" s="379"/>
      <c r="B6" s="379"/>
      <c r="C6" s="390"/>
      <c r="D6" s="391"/>
      <c r="E6" s="391"/>
      <c r="F6" s="392"/>
      <c r="G6" s="379"/>
      <c r="H6" s="379"/>
      <c r="I6" s="385"/>
    </row>
    <row r="7" spans="1:9" s="313" customFormat="1" ht="14.25">
      <c r="A7" s="379"/>
      <c r="B7" s="379"/>
      <c r="C7" s="380" t="s">
        <v>201</v>
      </c>
      <c r="D7" s="379" t="s">
        <v>202</v>
      </c>
      <c r="E7" s="379"/>
      <c r="F7" s="379"/>
      <c r="G7" s="379"/>
      <c r="H7" s="379"/>
      <c r="I7" s="385"/>
    </row>
    <row r="8" spans="1:9" s="313" customFormat="1" ht="14.25">
      <c r="A8" s="379"/>
      <c r="B8" s="379"/>
      <c r="C8" s="380"/>
      <c r="D8" s="232">
        <v>2010</v>
      </c>
      <c r="E8" s="232">
        <v>2011</v>
      </c>
      <c r="F8" s="232">
        <v>2012</v>
      </c>
      <c r="G8" s="379"/>
      <c r="H8" s="379"/>
      <c r="I8" s="386"/>
    </row>
    <row r="9" spans="1:9" s="320" customFormat="1" ht="12.75">
      <c r="A9" s="232">
        <v>1</v>
      </c>
      <c r="B9" s="232">
        <v>2</v>
      </c>
      <c r="C9" s="232">
        <v>3</v>
      </c>
      <c r="D9" s="232">
        <v>4</v>
      </c>
      <c r="E9" s="232">
        <v>5</v>
      </c>
      <c r="F9" s="232">
        <v>6</v>
      </c>
      <c r="G9" s="232">
        <v>7</v>
      </c>
      <c r="H9" s="232">
        <v>8</v>
      </c>
      <c r="I9" s="232">
        <v>9</v>
      </c>
    </row>
    <row r="10" spans="1:9" s="313" customFormat="1" ht="14.25">
      <c r="A10" s="232">
        <v>1</v>
      </c>
      <c r="B10" s="365" t="s">
        <v>126</v>
      </c>
      <c r="C10" s="393"/>
      <c r="D10" s="393"/>
      <c r="E10" s="393"/>
      <c r="F10" s="393"/>
      <c r="G10" s="393"/>
      <c r="H10" s="393"/>
      <c r="I10" s="366"/>
    </row>
    <row r="11" spans="1:9" s="313" customFormat="1" ht="30" customHeight="1">
      <c r="A11" s="265" t="s">
        <v>203</v>
      </c>
      <c r="B11" s="263" t="s">
        <v>336</v>
      </c>
      <c r="C11" s="253">
        <v>547.6</v>
      </c>
      <c r="D11" s="264">
        <v>100.6</v>
      </c>
      <c r="E11" s="264">
        <v>241</v>
      </c>
      <c r="F11" s="264">
        <v>206</v>
      </c>
      <c r="G11" s="265" t="s">
        <v>330</v>
      </c>
      <c r="H11" s="265"/>
      <c r="I11" s="265" t="s">
        <v>332</v>
      </c>
    </row>
    <row r="12" spans="1:9" s="313" customFormat="1" ht="30" customHeight="1">
      <c r="A12" s="232" t="s">
        <v>696</v>
      </c>
      <c r="B12" s="309" t="s">
        <v>599</v>
      </c>
      <c r="C12" s="232"/>
      <c r="D12" s="232"/>
      <c r="E12" s="232"/>
      <c r="F12" s="232"/>
      <c r="G12" s="232"/>
      <c r="H12" s="232"/>
      <c r="I12" s="232"/>
    </row>
    <row r="13" spans="1:9" s="313" customFormat="1" ht="15.75" customHeight="1">
      <c r="A13" s="232" t="s">
        <v>697</v>
      </c>
      <c r="B13" s="309" t="s">
        <v>103</v>
      </c>
      <c r="C13" s="232"/>
      <c r="D13" s="232"/>
      <c r="E13" s="232"/>
      <c r="F13" s="232"/>
      <c r="G13" s="232"/>
      <c r="H13" s="232"/>
      <c r="I13" s="232"/>
    </row>
    <row r="14" spans="1:9" s="313" customFormat="1" ht="30" customHeight="1">
      <c r="A14" s="232" t="s">
        <v>127</v>
      </c>
      <c r="B14" s="321" t="s">
        <v>104</v>
      </c>
      <c r="C14" s="232"/>
      <c r="D14" s="232"/>
      <c r="E14" s="232"/>
      <c r="F14" s="232"/>
      <c r="G14" s="232"/>
      <c r="H14" s="232"/>
      <c r="I14" s="232"/>
    </row>
    <row r="15" spans="1:9" s="313" customFormat="1" ht="30" customHeight="1">
      <c r="A15" s="265" t="s">
        <v>128</v>
      </c>
      <c r="B15" s="263" t="s">
        <v>105</v>
      </c>
      <c r="C15" s="253"/>
      <c r="D15" s="265"/>
      <c r="E15" s="264"/>
      <c r="F15" s="264"/>
      <c r="G15" s="265" t="s">
        <v>330</v>
      </c>
      <c r="H15" s="265"/>
      <c r="I15" s="265" t="s">
        <v>331</v>
      </c>
    </row>
    <row r="16" spans="1:9" s="313" customFormat="1" ht="30" customHeight="1">
      <c r="A16" s="232" t="s">
        <v>129</v>
      </c>
      <c r="B16" s="309" t="s">
        <v>106</v>
      </c>
      <c r="C16" s="232"/>
      <c r="D16" s="232"/>
      <c r="E16" s="232"/>
      <c r="F16" s="232"/>
      <c r="G16" s="232"/>
      <c r="H16" s="232"/>
      <c r="I16" s="232"/>
    </row>
    <row r="17" spans="1:9" s="313" customFormat="1" ht="30" customHeight="1">
      <c r="A17" s="262" t="s">
        <v>130</v>
      </c>
      <c r="B17" s="263" t="s">
        <v>107</v>
      </c>
      <c r="C17" s="253">
        <v>58</v>
      </c>
      <c r="D17" s="264">
        <v>15</v>
      </c>
      <c r="E17" s="264">
        <v>23</v>
      </c>
      <c r="F17" s="264">
        <v>20</v>
      </c>
      <c r="G17" s="265" t="s">
        <v>330</v>
      </c>
      <c r="H17" s="265"/>
      <c r="I17" s="265" t="s">
        <v>332</v>
      </c>
    </row>
    <row r="18" spans="1:9" s="313" customFormat="1" ht="30" customHeight="1">
      <c r="A18" s="232" t="s">
        <v>131</v>
      </c>
      <c r="B18" s="321" t="s">
        <v>108</v>
      </c>
      <c r="C18" s="232"/>
      <c r="D18" s="232"/>
      <c r="E18" s="232"/>
      <c r="F18" s="232"/>
      <c r="G18" s="232"/>
      <c r="H18" s="232"/>
      <c r="I18" s="232"/>
    </row>
    <row r="19" spans="1:9" s="313" customFormat="1" ht="30" customHeight="1">
      <c r="A19" s="232" t="s">
        <v>132</v>
      </c>
      <c r="B19" s="309" t="s">
        <v>109</v>
      </c>
      <c r="C19" s="232"/>
      <c r="D19" s="232"/>
      <c r="E19" s="232"/>
      <c r="F19" s="232"/>
      <c r="G19" s="232"/>
      <c r="H19" s="232"/>
      <c r="I19" s="232"/>
    </row>
    <row r="20" spans="1:9" s="313" customFormat="1" ht="30" customHeight="1">
      <c r="A20" s="322" t="s">
        <v>133</v>
      </c>
      <c r="B20" s="309" t="s">
        <v>110</v>
      </c>
      <c r="C20" s="232"/>
      <c r="D20" s="232"/>
      <c r="E20" s="232"/>
      <c r="F20" s="232"/>
      <c r="G20" s="232"/>
      <c r="H20" s="232"/>
      <c r="I20" s="232"/>
    </row>
    <row r="21" spans="1:9" s="313" customFormat="1" ht="30" customHeight="1">
      <c r="A21" s="310" t="s">
        <v>134</v>
      </c>
      <c r="B21" s="257" t="s">
        <v>111</v>
      </c>
      <c r="C21" s="310"/>
      <c r="D21" s="310"/>
      <c r="E21" s="310"/>
      <c r="F21" s="310"/>
      <c r="G21" s="310"/>
      <c r="H21" s="310" t="s">
        <v>502</v>
      </c>
      <c r="I21" s="310" t="s">
        <v>332</v>
      </c>
    </row>
    <row r="22" spans="1:9" s="313" customFormat="1" ht="41.25" customHeight="1">
      <c r="A22" s="310" t="s">
        <v>135</v>
      </c>
      <c r="B22" s="258" t="s">
        <v>112</v>
      </c>
      <c r="C22" s="310"/>
      <c r="D22" s="310"/>
      <c r="E22" s="310"/>
      <c r="F22" s="310"/>
      <c r="G22" s="310"/>
      <c r="H22" s="310" t="s">
        <v>503</v>
      </c>
      <c r="I22" s="314" t="s">
        <v>505</v>
      </c>
    </row>
    <row r="23" spans="1:9" s="313" customFormat="1" ht="40.5" customHeight="1">
      <c r="A23" s="310" t="s">
        <v>136</v>
      </c>
      <c r="B23" s="258" t="s">
        <v>113</v>
      </c>
      <c r="C23" s="311"/>
      <c r="D23" s="311"/>
      <c r="E23" s="311"/>
      <c r="F23" s="311"/>
      <c r="G23" s="311"/>
      <c r="H23" s="310" t="s">
        <v>504</v>
      </c>
      <c r="I23" s="314" t="s">
        <v>505</v>
      </c>
    </row>
    <row r="24" spans="1:9" s="313" customFormat="1" ht="27" customHeight="1">
      <c r="A24" s="312" t="s">
        <v>137</v>
      </c>
      <c r="B24" s="259" t="s">
        <v>114</v>
      </c>
      <c r="C24" s="311"/>
      <c r="D24" s="311"/>
      <c r="E24" s="311"/>
      <c r="F24" s="311"/>
      <c r="G24" s="311"/>
      <c r="H24" s="310" t="s">
        <v>502</v>
      </c>
      <c r="I24" s="310" t="s">
        <v>331</v>
      </c>
    </row>
    <row r="25" spans="1:9" s="313" customFormat="1" ht="41.25" customHeight="1">
      <c r="A25" s="310" t="s">
        <v>138</v>
      </c>
      <c r="B25" s="259" t="s">
        <v>115</v>
      </c>
      <c r="C25" s="311"/>
      <c r="D25" s="311"/>
      <c r="E25" s="311"/>
      <c r="F25" s="311"/>
      <c r="G25" s="311"/>
      <c r="H25" s="310" t="s">
        <v>503</v>
      </c>
      <c r="I25" s="314" t="s">
        <v>505</v>
      </c>
    </row>
    <row r="26" spans="1:9" s="313" customFormat="1" ht="30.75" customHeight="1">
      <c r="A26" s="232" t="s">
        <v>139</v>
      </c>
      <c r="B26" s="324" t="s">
        <v>116</v>
      </c>
      <c r="C26" s="323"/>
      <c r="D26" s="323"/>
      <c r="E26" s="323"/>
      <c r="F26" s="323"/>
      <c r="G26" s="323"/>
      <c r="H26" s="323"/>
      <c r="I26" s="323"/>
    </row>
    <row r="27" spans="1:9" s="313" customFormat="1" ht="14.25">
      <c r="A27" s="232" t="s">
        <v>558</v>
      </c>
      <c r="B27" s="381" t="s">
        <v>140</v>
      </c>
      <c r="C27" s="382"/>
      <c r="D27" s="382"/>
      <c r="E27" s="382"/>
      <c r="F27" s="382"/>
      <c r="G27" s="382"/>
      <c r="H27" s="382"/>
      <c r="I27" s="383"/>
    </row>
    <row r="28" spans="1:9" s="313" customFormat="1" ht="29.25" customHeight="1">
      <c r="A28" s="265" t="s">
        <v>698</v>
      </c>
      <c r="B28" s="269" t="s">
        <v>603</v>
      </c>
      <c r="C28" s="253">
        <v>272.3</v>
      </c>
      <c r="D28" s="264">
        <v>29.8</v>
      </c>
      <c r="E28" s="264">
        <v>131</v>
      </c>
      <c r="F28" s="264">
        <v>111.5</v>
      </c>
      <c r="G28" s="265" t="s">
        <v>330</v>
      </c>
      <c r="H28" s="265"/>
      <c r="I28" s="265" t="s">
        <v>332</v>
      </c>
    </row>
    <row r="29" spans="1:9" s="313" customFormat="1" ht="28.5" customHeight="1">
      <c r="A29" s="232" t="s">
        <v>699</v>
      </c>
      <c r="B29" s="324" t="s">
        <v>604</v>
      </c>
      <c r="C29" s="232"/>
      <c r="D29" s="232"/>
      <c r="E29" s="232"/>
      <c r="F29" s="232"/>
      <c r="G29" s="232"/>
      <c r="H29" s="232"/>
      <c r="I29" s="232"/>
    </row>
    <row r="30" spans="1:9" s="313" customFormat="1" ht="40.5" customHeight="1">
      <c r="A30" s="232" t="s">
        <v>700</v>
      </c>
      <c r="B30" s="324" t="s">
        <v>592</v>
      </c>
      <c r="C30" s="232"/>
      <c r="D30" s="232"/>
      <c r="E30" s="232"/>
      <c r="F30" s="232"/>
      <c r="G30" s="232"/>
      <c r="H30" s="232"/>
      <c r="I30" s="232"/>
    </row>
    <row r="31" spans="1:9" s="313" customFormat="1" ht="42" customHeight="1">
      <c r="A31" s="265" t="s">
        <v>141</v>
      </c>
      <c r="B31" s="270" t="s">
        <v>593</v>
      </c>
      <c r="C31" s="253">
        <v>140.5</v>
      </c>
      <c r="D31" s="264">
        <v>25</v>
      </c>
      <c r="E31" s="264">
        <v>62.5</v>
      </c>
      <c r="F31" s="264">
        <v>53</v>
      </c>
      <c r="G31" s="265" t="s">
        <v>330</v>
      </c>
      <c r="H31" s="265"/>
      <c r="I31" s="265" t="s">
        <v>331</v>
      </c>
    </row>
    <row r="32" spans="1:9" s="313" customFormat="1" ht="25.5">
      <c r="A32" s="232" t="s">
        <v>142</v>
      </c>
      <c r="B32" s="324" t="s">
        <v>594</v>
      </c>
      <c r="C32" s="232"/>
      <c r="D32" s="232"/>
      <c r="E32" s="232"/>
      <c r="F32" s="232"/>
      <c r="G32" s="232"/>
      <c r="H32" s="232"/>
      <c r="I32" s="232"/>
    </row>
    <row r="33" spans="1:9" s="313" customFormat="1" ht="14.25">
      <c r="A33" s="232" t="s">
        <v>143</v>
      </c>
      <c r="B33" s="324" t="s">
        <v>595</v>
      </c>
      <c r="C33" s="232"/>
      <c r="D33" s="232"/>
      <c r="E33" s="232"/>
      <c r="F33" s="232"/>
      <c r="G33" s="232"/>
      <c r="H33" s="232"/>
      <c r="I33" s="232"/>
    </row>
    <row r="34" spans="1:9" s="313" customFormat="1" ht="14.25">
      <c r="A34" s="232" t="s">
        <v>144</v>
      </c>
      <c r="B34" s="324" t="s">
        <v>596</v>
      </c>
      <c r="C34" s="232"/>
      <c r="D34" s="232"/>
      <c r="E34" s="232"/>
      <c r="F34" s="232"/>
      <c r="G34" s="232"/>
      <c r="H34" s="232"/>
      <c r="I34" s="232"/>
    </row>
    <row r="35" spans="1:9" s="313" customFormat="1" ht="38.25">
      <c r="A35" s="265" t="s">
        <v>145</v>
      </c>
      <c r="B35" s="269" t="s">
        <v>597</v>
      </c>
      <c r="C35" s="253">
        <v>1658</v>
      </c>
      <c r="D35" s="264">
        <v>207</v>
      </c>
      <c r="E35" s="264">
        <v>608</v>
      </c>
      <c r="F35" s="264">
        <v>843</v>
      </c>
      <c r="G35" s="265" t="s">
        <v>330</v>
      </c>
      <c r="H35" s="265"/>
      <c r="I35" s="265" t="s">
        <v>331</v>
      </c>
    </row>
    <row r="36" spans="1:9" s="313" customFormat="1" ht="25.5">
      <c r="A36" s="232" t="s">
        <v>146</v>
      </c>
      <c r="B36" s="324" t="s">
        <v>598</v>
      </c>
      <c r="C36" s="232"/>
      <c r="D36" s="232"/>
      <c r="E36" s="232"/>
      <c r="F36" s="232"/>
      <c r="G36" s="232"/>
      <c r="H36" s="232"/>
      <c r="I36" s="232"/>
    </row>
    <row r="37" spans="1:9" s="313" customFormat="1" ht="25.5">
      <c r="A37" s="232" t="s">
        <v>147</v>
      </c>
      <c r="B37" s="324" t="s">
        <v>188</v>
      </c>
      <c r="C37" s="232"/>
      <c r="D37" s="232"/>
      <c r="E37" s="232"/>
      <c r="F37" s="232"/>
      <c r="G37" s="232"/>
      <c r="H37" s="232"/>
      <c r="I37" s="232"/>
    </row>
    <row r="38" spans="1:9" s="325" customFormat="1" ht="29.25" customHeight="1">
      <c r="A38" s="265" t="s">
        <v>148</v>
      </c>
      <c r="B38" s="276" t="s">
        <v>333</v>
      </c>
      <c r="C38" s="253">
        <v>302</v>
      </c>
      <c r="D38" s="264">
        <v>20</v>
      </c>
      <c r="E38" s="264">
        <v>159</v>
      </c>
      <c r="F38" s="264">
        <v>123</v>
      </c>
      <c r="G38" s="265" t="s">
        <v>330</v>
      </c>
      <c r="H38" s="265"/>
      <c r="I38" s="265" t="s">
        <v>331</v>
      </c>
    </row>
    <row r="39" spans="1:9" s="313" customFormat="1" ht="14.25">
      <c r="A39" s="372" t="s">
        <v>149</v>
      </c>
      <c r="B39" s="278" t="s">
        <v>67</v>
      </c>
      <c r="C39" s="274">
        <v>494.5</v>
      </c>
      <c r="D39" s="265">
        <v>79.8</v>
      </c>
      <c r="E39" s="265">
        <v>122.7</v>
      </c>
      <c r="F39" s="265">
        <v>292</v>
      </c>
      <c r="G39" s="375" t="s">
        <v>330</v>
      </c>
      <c r="H39" s="375"/>
      <c r="I39" s="375" t="s">
        <v>331</v>
      </c>
    </row>
    <row r="40" spans="1:9" s="313" customFormat="1" ht="14.25">
      <c r="A40" s="373"/>
      <c r="B40" s="279" t="s">
        <v>334</v>
      </c>
      <c r="C40" s="275">
        <v>170.5</v>
      </c>
      <c r="D40" s="265">
        <v>79.8</v>
      </c>
      <c r="E40" s="265">
        <v>62.7</v>
      </c>
      <c r="F40" s="265">
        <v>28</v>
      </c>
      <c r="G40" s="376"/>
      <c r="H40" s="376"/>
      <c r="I40" s="376"/>
    </row>
    <row r="41" spans="1:9" s="313" customFormat="1" ht="14.25">
      <c r="A41" s="374"/>
      <c r="B41" s="280" t="s">
        <v>335</v>
      </c>
      <c r="C41" s="275">
        <v>324</v>
      </c>
      <c r="D41" s="265"/>
      <c r="E41" s="265">
        <v>60</v>
      </c>
      <c r="F41" s="265">
        <v>264</v>
      </c>
      <c r="G41" s="377"/>
      <c r="H41" s="377"/>
      <c r="I41" s="377"/>
    </row>
    <row r="42" spans="1:9" s="313" customFormat="1" ht="25.5">
      <c r="A42" s="232" t="s">
        <v>150</v>
      </c>
      <c r="B42" s="277" t="s">
        <v>117</v>
      </c>
      <c r="C42" s="232"/>
      <c r="D42" s="232"/>
      <c r="E42" s="232"/>
      <c r="F42" s="232"/>
      <c r="G42" s="232"/>
      <c r="H42" s="232"/>
      <c r="I42" s="232"/>
    </row>
    <row r="43" spans="1:9" s="313" customFormat="1" ht="14.25">
      <c r="A43" s="232" t="s">
        <v>151</v>
      </c>
      <c r="B43" s="324" t="s">
        <v>118</v>
      </c>
      <c r="C43" s="232"/>
      <c r="D43" s="232"/>
      <c r="E43" s="232"/>
      <c r="F43" s="232"/>
      <c r="G43" s="232"/>
      <c r="H43" s="232"/>
      <c r="I43" s="232"/>
    </row>
    <row r="44" spans="1:9" s="313" customFormat="1" ht="14.25">
      <c r="A44" s="232" t="s">
        <v>152</v>
      </c>
      <c r="B44" s="324" t="s">
        <v>119</v>
      </c>
      <c r="C44" s="232"/>
      <c r="D44" s="232"/>
      <c r="E44" s="232"/>
      <c r="F44" s="232"/>
      <c r="G44" s="232"/>
      <c r="H44" s="232"/>
      <c r="I44" s="232"/>
    </row>
    <row r="45" spans="1:9" s="313" customFormat="1" ht="14.25">
      <c r="A45" s="232" t="s">
        <v>153</v>
      </c>
      <c r="B45" s="324" t="s">
        <v>120</v>
      </c>
      <c r="C45" s="232"/>
      <c r="D45" s="232"/>
      <c r="E45" s="232"/>
      <c r="F45" s="232"/>
      <c r="G45" s="232"/>
      <c r="H45" s="232"/>
      <c r="I45" s="232"/>
    </row>
    <row r="46" spans="1:9" s="326" customFormat="1" ht="30" customHeight="1">
      <c r="A46" s="265" t="s">
        <v>154</v>
      </c>
      <c r="B46" s="271" t="s">
        <v>121</v>
      </c>
      <c r="C46" s="253">
        <v>855.2</v>
      </c>
      <c r="D46" s="264">
        <v>127</v>
      </c>
      <c r="E46" s="264">
        <v>224.7</v>
      </c>
      <c r="F46" s="264">
        <v>503.5</v>
      </c>
      <c r="G46" s="265" t="s">
        <v>330</v>
      </c>
      <c r="H46" s="265"/>
      <c r="I46" s="265" t="s">
        <v>331</v>
      </c>
    </row>
    <row r="47" spans="1:9" s="313" customFormat="1" ht="14.25">
      <c r="A47" s="232" t="s">
        <v>155</v>
      </c>
      <c r="B47" s="324" t="s">
        <v>652</v>
      </c>
      <c r="C47" s="232"/>
      <c r="D47" s="327"/>
      <c r="E47" s="328"/>
      <c r="F47" s="328"/>
      <c r="G47" s="232"/>
      <c r="H47" s="232"/>
      <c r="I47" s="232"/>
    </row>
    <row r="48" spans="1:9" s="313" customFormat="1" ht="14.25">
      <c r="A48" s="232" t="s">
        <v>156</v>
      </c>
      <c r="B48" s="324" t="s">
        <v>653</v>
      </c>
      <c r="C48" s="232"/>
      <c r="D48" s="232"/>
      <c r="E48" s="232"/>
      <c r="F48" s="232"/>
      <c r="G48" s="232"/>
      <c r="H48" s="232"/>
      <c r="I48" s="232"/>
    </row>
    <row r="49" spans="1:9" s="313" customFormat="1" ht="14.25">
      <c r="A49" s="232" t="s">
        <v>157</v>
      </c>
      <c r="B49" s="324" t="s">
        <v>654</v>
      </c>
      <c r="C49" s="232"/>
      <c r="D49" s="232"/>
      <c r="E49" s="232"/>
      <c r="F49" s="232"/>
      <c r="G49" s="232"/>
      <c r="H49" s="232"/>
      <c r="I49" s="232"/>
    </row>
    <row r="50" spans="1:9" s="313" customFormat="1" ht="14.25">
      <c r="A50" s="232" t="s">
        <v>158</v>
      </c>
      <c r="B50" s="324" t="s">
        <v>655</v>
      </c>
      <c r="C50" s="232"/>
      <c r="D50" s="232"/>
      <c r="E50" s="232"/>
      <c r="F50" s="232"/>
      <c r="G50" s="232"/>
      <c r="H50" s="232"/>
      <c r="I50" s="232"/>
    </row>
    <row r="51" spans="1:9" s="313" customFormat="1" ht="14.25">
      <c r="A51" s="232" t="s">
        <v>159</v>
      </c>
      <c r="B51" s="324" t="s">
        <v>656</v>
      </c>
      <c r="C51" s="232"/>
      <c r="D51" s="232"/>
      <c r="E51" s="232"/>
      <c r="F51" s="232"/>
      <c r="G51" s="232"/>
      <c r="H51" s="232"/>
      <c r="I51" s="232"/>
    </row>
    <row r="52" spans="1:9" s="313" customFormat="1" ht="38.25">
      <c r="A52" s="265" t="s">
        <v>160</v>
      </c>
      <c r="B52" s="271" t="s">
        <v>657</v>
      </c>
      <c r="C52" s="251">
        <v>55.9</v>
      </c>
      <c r="D52" s="265">
        <v>20</v>
      </c>
      <c r="E52" s="265">
        <v>9.4</v>
      </c>
      <c r="F52" s="265">
        <v>26.5</v>
      </c>
      <c r="G52" s="265" t="s">
        <v>330</v>
      </c>
      <c r="H52" s="265"/>
      <c r="I52" s="265" t="s">
        <v>331</v>
      </c>
    </row>
    <row r="53" spans="1:9" s="224" customFormat="1" ht="14.25">
      <c r="A53" s="232" t="s">
        <v>161</v>
      </c>
      <c r="B53" s="261" t="s">
        <v>196</v>
      </c>
      <c r="C53" s="228"/>
      <c r="D53" s="228"/>
      <c r="E53" s="228"/>
      <c r="F53" s="228"/>
      <c r="G53" s="228"/>
      <c r="H53" s="228"/>
      <c r="I53" s="228"/>
    </row>
    <row r="54" spans="1:9" s="224" customFormat="1" ht="14.25">
      <c r="A54" s="232" t="s">
        <v>162</v>
      </c>
      <c r="B54" s="261" t="s">
        <v>197</v>
      </c>
      <c r="C54" s="228"/>
      <c r="D54" s="228"/>
      <c r="E54" s="228"/>
      <c r="F54" s="228"/>
      <c r="G54" s="228"/>
      <c r="H54" s="228"/>
      <c r="I54" s="228"/>
    </row>
    <row r="55" spans="1:9" s="224" customFormat="1" ht="14.25">
      <c r="A55" s="232" t="s">
        <v>163</v>
      </c>
      <c r="B55" s="261" t="s">
        <v>600</v>
      </c>
      <c r="C55" s="228"/>
      <c r="D55" s="228"/>
      <c r="E55" s="228"/>
      <c r="F55" s="228"/>
      <c r="G55" s="228"/>
      <c r="H55" s="228"/>
      <c r="I55" s="228"/>
    </row>
    <row r="56" spans="1:9" s="224" customFormat="1" ht="14.25">
      <c r="A56" s="232" t="s">
        <v>164</v>
      </c>
      <c r="B56" s="261" t="s">
        <v>601</v>
      </c>
      <c r="C56" s="228"/>
      <c r="D56" s="228"/>
      <c r="E56" s="228"/>
      <c r="F56" s="228"/>
      <c r="G56" s="228"/>
      <c r="H56" s="228"/>
      <c r="I56" s="228"/>
    </row>
    <row r="57" spans="1:9" ht="15">
      <c r="A57" s="370" t="s">
        <v>337</v>
      </c>
      <c r="B57" s="371"/>
      <c r="C57" s="273">
        <v>4384</v>
      </c>
      <c r="D57" s="273">
        <v>624.2</v>
      </c>
      <c r="E57" s="273">
        <v>1581.3</v>
      </c>
      <c r="F57" s="273">
        <v>2178.5</v>
      </c>
      <c r="G57" s="272"/>
      <c r="H57" s="272"/>
      <c r="I57" s="272"/>
    </row>
    <row r="58" spans="1:9" ht="15">
      <c r="A58" s="220"/>
      <c r="B58" s="221"/>
      <c r="C58" s="266"/>
      <c r="D58" s="266"/>
      <c r="E58" s="266"/>
      <c r="F58" s="266"/>
      <c r="G58" s="266"/>
      <c r="H58" s="266"/>
      <c r="I58" s="266"/>
    </row>
    <row r="59" spans="1:9" ht="15">
      <c r="A59" s="220"/>
      <c r="B59" s="221"/>
      <c r="C59" s="266"/>
      <c r="D59" s="266"/>
      <c r="E59" s="266"/>
      <c r="F59" s="266"/>
      <c r="G59" s="266"/>
      <c r="H59" s="266"/>
      <c r="I59" s="266"/>
    </row>
    <row r="60" spans="1:9" ht="15">
      <c r="A60" s="220"/>
      <c r="B60" s="221"/>
      <c r="C60" s="266"/>
      <c r="D60" s="266"/>
      <c r="E60" s="266"/>
      <c r="F60" s="266"/>
      <c r="G60" s="266"/>
      <c r="H60" s="266"/>
      <c r="I60" s="266"/>
    </row>
    <row r="61" spans="1:9" ht="15">
      <c r="A61" s="220"/>
      <c r="B61" s="221"/>
      <c r="C61" s="266"/>
      <c r="D61" s="266"/>
      <c r="E61" s="266"/>
      <c r="F61" s="266"/>
      <c r="G61" s="266"/>
      <c r="H61" s="266"/>
      <c r="I61" s="266"/>
    </row>
    <row r="62" spans="1:9" ht="15">
      <c r="A62" s="220"/>
      <c r="B62" s="221"/>
      <c r="C62" s="266"/>
      <c r="D62" s="266"/>
      <c r="E62" s="266"/>
      <c r="F62" s="266"/>
      <c r="G62" s="266"/>
      <c r="H62" s="266"/>
      <c r="I62" s="266"/>
    </row>
    <row r="63" spans="2:9" ht="15">
      <c r="B63" s="223"/>
      <c r="C63" s="267"/>
      <c r="D63" s="267"/>
      <c r="E63" s="267"/>
      <c r="F63" s="267"/>
      <c r="G63" s="267"/>
      <c r="H63" s="267"/>
      <c r="I63" s="267"/>
    </row>
    <row r="64" spans="3:9" ht="15">
      <c r="C64" s="268"/>
      <c r="D64" s="268"/>
      <c r="E64" s="268"/>
      <c r="F64" s="268"/>
      <c r="G64" s="268"/>
      <c r="H64" s="268"/>
      <c r="I64" s="268"/>
    </row>
    <row r="65" spans="3:9" ht="15">
      <c r="C65" s="268"/>
      <c r="D65" s="268"/>
      <c r="E65" s="268"/>
      <c r="F65" s="268"/>
      <c r="G65" s="268"/>
      <c r="H65" s="268"/>
      <c r="I65" s="268"/>
    </row>
    <row r="66" spans="3:9" ht="15">
      <c r="C66" s="268"/>
      <c r="D66" s="268"/>
      <c r="E66" s="268"/>
      <c r="F66" s="268"/>
      <c r="G66" s="268"/>
      <c r="H66" s="268"/>
      <c r="I66" s="268"/>
    </row>
    <row r="67" spans="3:9" ht="15">
      <c r="C67" s="268"/>
      <c r="D67" s="268"/>
      <c r="E67" s="268"/>
      <c r="F67" s="268"/>
      <c r="G67" s="268"/>
      <c r="H67" s="268"/>
      <c r="I67" s="268"/>
    </row>
    <row r="68" spans="3:9" ht="15">
      <c r="C68" s="268"/>
      <c r="D68" s="268"/>
      <c r="E68" s="268"/>
      <c r="F68" s="268"/>
      <c r="G68" s="268"/>
      <c r="H68" s="268"/>
      <c r="I68" s="268"/>
    </row>
    <row r="69" spans="3:9" ht="15">
      <c r="C69" s="268"/>
      <c r="D69" s="268"/>
      <c r="E69" s="268"/>
      <c r="F69" s="268"/>
      <c r="G69" s="268"/>
      <c r="H69" s="268"/>
      <c r="I69" s="268"/>
    </row>
    <row r="70" spans="3:9" ht="15">
      <c r="C70" s="268"/>
      <c r="D70" s="268"/>
      <c r="E70" s="268"/>
      <c r="F70" s="268"/>
      <c r="G70" s="268"/>
      <c r="H70" s="268"/>
      <c r="I70" s="268"/>
    </row>
    <row r="71" spans="3:9" ht="15">
      <c r="C71" s="268"/>
      <c r="D71" s="268"/>
      <c r="E71" s="268"/>
      <c r="F71" s="268"/>
      <c r="G71" s="268"/>
      <c r="H71" s="268"/>
      <c r="I71" s="268"/>
    </row>
    <row r="72" spans="3:9" ht="15">
      <c r="C72" s="268"/>
      <c r="D72" s="268"/>
      <c r="E72" s="268"/>
      <c r="F72" s="268"/>
      <c r="G72" s="268"/>
      <c r="H72" s="268"/>
      <c r="I72" s="268"/>
    </row>
    <row r="73" spans="3:9" ht="15">
      <c r="C73" s="268"/>
      <c r="D73" s="268"/>
      <c r="E73" s="268"/>
      <c r="F73" s="268"/>
      <c r="G73" s="268"/>
      <c r="H73" s="268"/>
      <c r="I73" s="268"/>
    </row>
    <row r="74" spans="3:9" ht="15">
      <c r="C74" s="268"/>
      <c r="D74" s="268"/>
      <c r="E74" s="268"/>
      <c r="F74" s="268"/>
      <c r="G74" s="268"/>
      <c r="H74" s="268"/>
      <c r="I74" s="268"/>
    </row>
  </sheetData>
  <mergeCells count="17">
    <mergeCell ref="B27:I27"/>
    <mergeCell ref="I5:I8"/>
    <mergeCell ref="C5:F6"/>
    <mergeCell ref="I39:I41"/>
    <mergeCell ref="B10:I10"/>
    <mergeCell ref="A2:I2"/>
    <mergeCell ref="A3:I3"/>
    <mergeCell ref="A5:A8"/>
    <mergeCell ref="B5:B8"/>
    <mergeCell ref="G5:G8"/>
    <mergeCell ref="H5:H8"/>
    <mergeCell ref="C7:C8"/>
    <mergeCell ref="D7:F7"/>
    <mergeCell ref="A57:B57"/>
    <mergeCell ref="A39:A41"/>
    <mergeCell ref="G39:G41"/>
    <mergeCell ref="H39:H41"/>
  </mergeCells>
  <printOptions/>
  <pageMargins left="0.42" right="0.34" top="0.29" bottom="0.31" header="0.26" footer="0.29"/>
  <pageSetup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dimension ref="A2:K78"/>
  <sheetViews>
    <sheetView zoomScale="80" zoomScaleNormal="80" workbookViewId="0" topLeftCell="A52">
      <selection activeCell="I43" sqref="I43"/>
    </sheetView>
  </sheetViews>
  <sheetFormatPr defaultColWidth="9.140625" defaultRowHeight="12.75"/>
  <cols>
    <col min="1" max="1" width="4.8515625" style="218" customWidth="1"/>
    <col min="2" max="2" width="61.57421875" style="219" customWidth="1"/>
    <col min="3" max="9" width="13.57421875" style="148" customWidth="1"/>
    <col min="10" max="10" width="13.57421875" style="147" customWidth="1"/>
    <col min="11" max="11" width="16.7109375" style="148" customWidth="1"/>
  </cols>
  <sheetData>
    <row r="2" spans="1:11" ht="15.75" customHeight="1">
      <c r="A2" s="394" t="s">
        <v>685</v>
      </c>
      <c r="B2" s="394"/>
      <c r="C2" s="394"/>
      <c r="D2" s="394"/>
      <c r="E2" s="394"/>
      <c r="F2" s="394"/>
      <c r="G2" s="394"/>
      <c r="H2" s="394"/>
      <c r="I2" s="394"/>
      <c r="J2" s="394"/>
      <c r="K2" s="394"/>
    </row>
    <row r="3" spans="1:11" ht="15.75" customHeight="1">
      <c r="A3" s="394" t="s">
        <v>587</v>
      </c>
      <c r="B3" s="394"/>
      <c r="C3" s="394"/>
      <c r="D3" s="394"/>
      <c r="E3" s="394"/>
      <c r="F3" s="394"/>
      <c r="G3" s="394"/>
      <c r="H3" s="394"/>
      <c r="I3" s="394"/>
      <c r="J3" s="394"/>
      <c r="K3" s="394"/>
    </row>
    <row r="4" spans="1:9" ht="15">
      <c r="A4" s="400"/>
      <c r="B4" s="400"/>
      <c r="C4" s="400"/>
      <c r="D4" s="400"/>
      <c r="E4" s="400"/>
      <c r="F4" s="400"/>
      <c r="G4" s="400"/>
      <c r="H4" s="400"/>
      <c r="I4" s="401"/>
    </row>
    <row r="5" spans="1:11" ht="12.75">
      <c r="A5" s="402" t="s">
        <v>478</v>
      </c>
      <c r="B5" s="403" t="s">
        <v>606</v>
      </c>
      <c r="C5" s="404" t="s">
        <v>607</v>
      </c>
      <c r="D5" s="405"/>
      <c r="E5" s="404" t="s">
        <v>249</v>
      </c>
      <c r="F5" s="405"/>
      <c r="G5" s="404" t="s">
        <v>608</v>
      </c>
      <c r="H5" s="405"/>
      <c r="I5" s="408" t="s">
        <v>250</v>
      </c>
      <c r="J5" s="408"/>
      <c r="K5" s="395" t="s">
        <v>609</v>
      </c>
    </row>
    <row r="6" spans="1:11" ht="12.75">
      <c r="A6" s="402"/>
      <c r="B6" s="403"/>
      <c r="C6" s="406"/>
      <c r="D6" s="407"/>
      <c r="E6" s="406"/>
      <c r="F6" s="407"/>
      <c r="G6" s="406"/>
      <c r="H6" s="407"/>
      <c r="I6" s="408"/>
      <c r="J6" s="408"/>
      <c r="K6" s="395"/>
    </row>
    <row r="7" spans="1:11" ht="15.75">
      <c r="A7" s="31">
        <v>1</v>
      </c>
      <c r="B7" s="11">
        <f>A7+1</f>
        <v>2</v>
      </c>
      <c r="C7" s="149" t="s">
        <v>610</v>
      </c>
      <c r="D7" s="149" t="s">
        <v>611</v>
      </c>
      <c r="E7" s="149" t="s">
        <v>612</v>
      </c>
      <c r="F7" s="149" t="s">
        <v>611</v>
      </c>
      <c r="G7" s="149" t="s">
        <v>270</v>
      </c>
      <c r="H7" s="149" t="s">
        <v>611</v>
      </c>
      <c r="I7" s="149" t="s">
        <v>612</v>
      </c>
      <c r="J7" s="149" t="s">
        <v>611</v>
      </c>
      <c r="K7" s="395"/>
    </row>
    <row r="8" spans="1:11" ht="18.75" customHeight="1">
      <c r="A8" s="396" t="s">
        <v>613</v>
      </c>
      <c r="B8" s="397"/>
      <c r="C8" s="150">
        <f>C11+C23+C24+C34+C43+C9</f>
        <v>20792833</v>
      </c>
      <c r="D8" s="150">
        <f>D11+D23+D24+D34+D43+D9</f>
        <v>48023054</v>
      </c>
      <c r="E8" s="150">
        <v>8321068</v>
      </c>
      <c r="F8" s="151">
        <v>18996069</v>
      </c>
      <c r="G8" s="152">
        <v>15653.8</v>
      </c>
      <c r="H8" s="150">
        <v>13827000</v>
      </c>
      <c r="I8" s="150">
        <v>341335</v>
      </c>
      <c r="J8" s="150">
        <v>9888188</v>
      </c>
      <c r="K8" s="153">
        <f>J8+H8+F8+D8</f>
        <v>90734311</v>
      </c>
    </row>
    <row r="9" spans="1:11" ht="18.75" customHeight="1">
      <c r="A9" s="154">
        <v>1</v>
      </c>
      <c r="B9" s="155" t="s">
        <v>614</v>
      </c>
      <c r="C9" s="156">
        <v>11449946</v>
      </c>
      <c r="D9" s="156">
        <v>13968935</v>
      </c>
      <c r="E9" s="156">
        <v>5376554</v>
      </c>
      <c r="F9" s="157">
        <v>10538046</v>
      </c>
      <c r="G9" s="158">
        <v>3039.7</v>
      </c>
      <c r="H9" s="158">
        <v>2639000</v>
      </c>
      <c r="I9" s="156">
        <v>261646</v>
      </c>
      <c r="J9" s="159">
        <v>7579885</v>
      </c>
      <c r="K9" s="160">
        <v>34725866</v>
      </c>
    </row>
    <row r="10" spans="1:11" ht="18.75" customHeight="1">
      <c r="A10" s="161"/>
      <c r="B10" s="162" t="s">
        <v>585</v>
      </c>
      <c r="C10" s="163"/>
      <c r="D10" s="163"/>
      <c r="E10" s="163"/>
      <c r="F10" s="163"/>
      <c r="G10" s="163"/>
      <c r="H10" s="163"/>
      <c r="I10" s="163"/>
      <c r="J10" s="164"/>
      <c r="K10" s="165">
        <f aca="true" t="shared" si="0" ref="K10:K72">J10+H10+F10+D10</f>
        <v>0</v>
      </c>
    </row>
    <row r="11" spans="1:11" ht="18.75" customHeight="1">
      <c r="A11" s="166" t="s">
        <v>615</v>
      </c>
      <c r="B11" s="167" t="s">
        <v>553</v>
      </c>
      <c r="C11" s="168">
        <f>C21+C20+C19+C18+C17+C16+C15+C14+C13+C12</f>
        <v>186809</v>
      </c>
      <c r="D11" s="168">
        <f>D21+D20+D19+D18+D17+D16+D15+D14+D13+D12</f>
        <v>842220</v>
      </c>
      <c r="E11" s="168">
        <v>153517</v>
      </c>
      <c r="F11" s="168">
        <v>428759</v>
      </c>
      <c r="G11" s="168"/>
      <c r="H11" s="168"/>
      <c r="I11" s="168">
        <v>4302</v>
      </c>
      <c r="J11" s="168">
        <v>124629</v>
      </c>
      <c r="K11" s="169">
        <f t="shared" si="0"/>
        <v>1395608</v>
      </c>
    </row>
    <row r="12" spans="1:11" ht="18.75" customHeight="1">
      <c r="A12" s="170">
        <v>1</v>
      </c>
      <c r="B12" s="171" t="s">
        <v>586</v>
      </c>
      <c r="C12" s="172">
        <v>41176</v>
      </c>
      <c r="D12" s="172">
        <v>183301</v>
      </c>
      <c r="E12" s="173">
        <v>35429</v>
      </c>
      <c r="F12" s="173">
        <v>100259</v>
      </c>
      <c r="G12" s="173"/>
      <c r="H12" s="173"/>
      <c r="I12" s="174">
        <v>468</v>
      </c>
      <c r="J12" s="173">
        <v>13558</v>
      </c>
      <c r="K12" s="165">
        <f t="shared" si="0"/>
        <v>297118</v>
      </c>
    </row>
    <row r="13" spans="1:11" ht="18.75" customHeight="1">
      <c r="A13" s="175">
        <v>2</v>
      </c>
      <c r="B13" s="171" t="s">
        <v>21</v>
      </c>
      <c r="C13" s="172">
        <v>145633</v>
      </c>
      <c r="D13" s="172">
        <v>658919</v>
      </c>
      <c r="E13" s="173">
        <v>42985</v>
      </c>
      <c r="F13" s="173">
        <v>122000</v>
      </c>
      <c r="G13" s="173"/>
      <c r="H13" s="173"/>
      <c r="I13" s="173">
        <v>3352</v>
      </c>
      <c r="J13" s="173">
        <v>97107</v>
      </c>
      <c r="K13" s="165">
        <f t="shared" si="0"/>
        <v>878026</v>
      </c>
    </row>
    <row r="14" spans="1:11" ht="18.75" customHeight="1">
      <c r="A14" s="170">
        <v>3</v>
      </c>
      <c r="B14" s="171" t="s">
        <v>605</v>
      </c>
      <c r="C14" s="172"/>
      <c r="D14" s="172"/>
      <c r="E14" s="173">
        <v>75103</v>
      </c>
      <c r="F14" s="173">
        <v>206500</v>
      </c>
      <c r="G14" s="173"/>
      <c r="H14" s="173"/>
      <c r="I14" s="173">
        <v>482</v>
      </c>
      <c r="J14" s="173">
        <v>13964</v>
      </c>
      <c r="K14" s="165">
        <f t="shared" si="0"/>
        <v>220464</v>
      </c>
    </row>
    <row r="15" spans="1:11" ht="18.75" customHeight="1">
      <c r="A15" s="175">
        <v>4</v>
      </c>
      <c r="B15" s="171"/>
      <c r="C15" s="172"/>
      <c r="D15" s="172"/>
      <c r="E15" s="173"/>
      <c r="F15" s="173"/>
      <c r="G15" s="173"/>
      <c r="H15" s="173"/>
      <c r="I15" s="173"/>
      <c r="J15" s="173"/>
      <c r="K15" s="165">
        <f t="shared" si="0"/>
        <v>0</v>
      </c>
    </row>
    <row r="16" spans="1:11" ht="18.75" customHeight="1">
      <c r="A16" s="170">
        <v>5</v>
      </c>
      <c r="B16" s="171"/>
      <c r="C16" s="172"/>
      <c r="D16" s="172"/>
      <c r="E16" s="173"/>
      <c r="F16" s="176"/>
      <c r="G16" s="173"/>
      <c r="H16" s="173"/>
      <c r="I16" s="173"/>
      <c r="J16" s="173"/>
      <c r="K16" s="165">
        <f t="shared" si="0"/>
        <v>0</v>
      </c>
    </row>
    <row r="17" spans="1:11" ht="18.75" customHeight="1">
      <c r="A17" s="170">
        <v>7</v>
      </c>
      <c r="B17" s="171"/>
      <c r="C17" s="172"/>
      <c r="D17" s="172"/>
      <c r="E17" s="177"/>
      <c r="F17" s="176"/>
      <c r="G17" s="173"/>
      <c r="H17" s="173"/>
      <c r="I17" s="174"/>
      <c r="J17" s="173"/>
      <c r="K17" s="165">
        <f t="shared" si="0"/>
        <v>0</v>
      </c>
    </row>
    <row r="18" spans="1:11" ht="18.75" customHeight="1">
      <c r="A18" s="170">
        <v>9</v>
      </c>
      <c r="B18" s="171"/>
      <c r="C18" s="172"/>
      <c r="D18" s="172"/>
      <c r="E18" s="173"/>
      <c r="F18" s="173"/>
      <c r="G18" s="173"/>
      <c r="H18" s="173"/>
      <c r="I18" s="174"/>
      <c r="J18" s="173"/>
      <c r="K18" s="165">
        <f t="shared" si="0"/>
        <v>0</v>
      </c>
    </row>
    <row r="19" spans="1:11" ht="18.75" customHeight="1">
      <c r="A19" s="175">
        <v>10</v>
      </c>
      <c r="B19" s="171"/>
      <c r="C19" s="172"/>
      <c r="D19" s="172"/>
      <c r="E19" s="173"/>
      <c r="F19" s="173"/>
      <c r="G19" s="173"/>
      <c r="H19" s="173"/>
      <c r="I19" s="173"/>
      <c r="J19" s="178"/>
      <c r="K19" s="165">
        <f t="shared" si="0"/>
        <v>0</v>
      </c>
    </row>
    <row r="20" spans="1:11" ht="18.75" customHeight="1">
      <c r="A20" s="170">
        <v>11</v>
      </c>
      <c r="B20" s="171"/>
      <c r="C20" s="172"/>
      <c r="D20" s="172"/>
      <c r="E20" s="177"/>
      <c r="F20" s="176"/>
      <c r="G20" s="173"/>
      <c r="H20" s="173"/>
      <c r="I20" s="173"/>
      <c r="J20" s="178"/>
      <c r="K20" s="165">
        <f t="shared" si="0"/>
        <v>0</v>
      </c>
    </row>
    <row r="21" spans="1:11" ht="18.75" customHeight="1">
      <c r="A21" s="175">
        <v>12</v>
      </c>
      <c r="B21" s="179"/>
      <c r="C21" s="172"/>
      <c r="D21" s="172"/>
      <c r="E21" s="177"/>
      <c r="F21" s="176"/>
      <c r="G21" s="173"/>
      <c r="H21" s="173"/>
      <c r="I21" s="173"/>
      <c r="J21" s="178"/>
      <c r="K21" s="165">
        <f t="shared" si="0"/>
        <v>0</v>
      </c>
    </row>
    <row r="22" spans="1:11" ht="18.75" customHeight="1">
      <c r="A22" s="180"/>
      <c r="B22" s="181" t="s">
        <v>616</v>
      </c>
      <c r="C22" s="182"/>
      <c r="D22" s="182"/>
      <c r="E22" s="182"/>
      <c r="F22" s="182"/>
      <c r="G22" s="182"/>
      <c r="H22" s="182"/>
      <c r="I22" s="182"/>
      <c r="J22" s="178"/>
      <c r="K22" s="165">
        <f t="shared" si="0"/>
        <v>0</v>
      </c>
    </row>
    <row r="23" spans="1:11" ht="18.75" customHeight="1">
      <c r="A23" s="180">
        <v>1</v>
      </c>
      <c r="B23" s="183" t="s">
        <v>584</v>
      </c>
      <c r="C23" s="184">
        <v>7500</v>
      </c>
      <c r="D23" s="184">
        <v>35565</v>
      </c>
      <c r="E23" s="184">
        <v>11000</v>
      </c>
      <c r="F23" s="185">
        <v>31000</v>
      </c>
      <c r="G23" s="184"/>
      <c r="H23" s="184"/>
      <c r="I23" s="184">
        <v>115</v>
      </c>
      <c r="J23" s="184">
        <v>3332</v>
      </c>
      <c r="K23" s="165">
        <f t="shared" si="0"/>
        <v>69897</v>
      </c>
    </row>
    <row r="24" spans="1:11" ht="18.75" customHeight="1">
      <c r="A24" s="186">
        <v>2</v>
      </c>
      <c r="B24" s="167" t="s">
        <v>617</v>
      </c>
      <c r="C24" s="187">
        <v>2642000</v>
      </c>
      <c r="D24" s="187">
        <v>9088480</v>
      </c>
      <c r="E24" s="187"/>
      <c r="F24" s="187"/>
      <c r="G24" s="187"/>
      <c r="H24" s="187"/>
      <c r="I24" s="187">
        <v>12602</v>
      </c>
      <c r="J24" s="187">
        <v>365081</v>
      </c>
      <c r="K24" s="188">
        <f t="shared" si="0"/>
        <v>9453561</v>
      </c>
    </row>
    <row r="25" spans="1:11" ht="18.75" customHeight="1">
      <c r="A25" s="189">
        <v>1</v>
      </c>
      <c r="B25" s="171" t="s">
        <v>575</v>
      </c>
      <c r="C25" s="190"/>
      <c r="D25" s="190"/>
      <c r="E25" s="191"/>
      <c r="F25" s="191"/>
      <c r="G25" s="191"/>
      <c r="H25" s="191"/>
      <c r="I25" s="173"/>
      <c r="J25" s="178"/>
      <c r="K25" s="192">
        <f t="shared" si="0"/>
        <v>0</v>
      </c>
    </row>
    <row r="26" spans="1:11" ht="18.75" customHeight="1">
      <c r="A26" s="189">
        <v>2</v>
      </c>
      <c r="B26" s="171" t="s">
        <v>576</v>
      </c>
      <c r="C26" s="190"/>
      <c r="D26" s="190"/>
      <c r="E26" s="191"/>
      <c r="F26" s="191"/>
      <c r="G26" s="191"/>
      <c r="H26" s="191"/>
      <c r="I26" s="173">
        <v>1246</v>
      </c>
      <c r="J26" s="178">
        <v>36096</v>
      </c>
      <c r="K26" s="192">
        <f t="shared" si="0"/>
        <v>36096</v>
      </c>
    </row>
    <row r="27" spans="1:11" ht="18.75" customHeight="1">
      <c r="A27" s="189">
        <v>3</v>
      </c>
      <c r="B27" s="171" t="s">
        <v>577</v>
      </c>
      <c r="C27" s="190"/>
      <c r="D27" s="190"/>
      <c r="E27" s="191"/>
      <c r="F27" s="191"/>
      <c r="G27" s="191"/>
      <c r="H27" s="191"/>
      <c r="I27" s="173">
        <v>456</v>
      </c>
      <c r="J27" s="178">
        <v>13210</v>
      </c>
      <c r="K27" s="192">
        <f t="shared" si="0"/>
        <v>13210</v>
      </c>
    </row>
    <row r="28" spans="1:11" ht="18.75" customHeight="1">
      <c r="A28" s="189">
        <v>4</v>
      </c>
      <c r="B28" s="171" t="s">
        <v>578</v>
      </c>
      <c r="C28" s="190"/>
      <c r="D28" s="190"/>
      <c r="E28" s="191"/>
      <c r="F28" s="191"/>
      <c r="G28" s="191"/>
      <c r="H28" s="191"/>
      <c r="I28" s="173">
        <v>8100</v>
      </c>
      <c r="J28" s="178">
        <v>234657</v>
      </c>
      <c r="K28" s="192">
        <f t="shared" si="0"/>
        <v>234657</v>
      </c>
    </row>
    <row r="29" spans="1:11" ht="18.75" customHeight="1">
      <c r="A29" s="189">
        <v>5</v>
      </c>
      <c r="B29" s="171" t="s">
        <v>579</v>
      </c>
      <c r="C29" s="190"/>
      <c r="D29" s="190"/>
      <c r="E29" s="191"/>
      <c r="F29" s="191"/>
      <c r="G29" s="191"/>
      <c r="H29" s="191"/>
      <c r="I29" s="173">
        <v>1348</v>
      </c>
      <c r="J29" s="178">
        <v>39052</v>
      </c>
      <c r="K29" s="192">
        <f t="shared" si="0"/>
        <v>39052</v>
      </c>
    </row>
    <row r="30" spans="1:11" ht="18.75" customHeight="1">
      <c r="A30" s="189">
        <v>6</v>
      </c>
      <c r="B30" s="171" t="s">
        <v>580</v>
      </c>
      <c r="C30" s="190"/>
      <c r="D30" s="190"/>
      <c r="E30" s="191"/>
      <c r="F30" s="191"/>
      <c r="G30" s="191"/>
      <c r="H30" s="191"/>
      <c r="I30" s="173">
        <v>836</v>
      </c>
      <c r="J30" s="178">
        <v>24219</v>
      </c>
      <c r="K30" s="192">
        <f t="shared" si="0"/>
        <v>24219</v>
      </c>
    </row>
    <row r="31" spans="1:11" ht="18.75" customHeight="1">
      <c r="A31" s="189">
        <v>7</v>
      </c>
      <c r="B31" s="171" t="s">
        <v>581</v>
      </c>
      <c r="C31" s="190"/>
      <c r="D31" s="190"/>
      <c r="E31" s="191"/>
      <c r="F31" s="191"/>
      <c r="G31" s="191"/>
      <c r="H31" s="191"/>
      <c r="I31" s="173">
        <v>468</v>
      </c>
      <c r="J31" s="178">
        <v>13560</v>
      </c>
      <c r="K31" s="192">
        <f t="shared" si="0"/>
        <v>13560</v>
      </c>
    </row>
    <row r="32" spans="1:11" ht="18.75" customHeight="1">
      <c r="A32" s="189">
        <v>8</v>
      </c>
      <c r="B32" s="171" t="s">
        <v>582</v>
      </c>
      <c r="C32" s="190"/>
      <c r="D32" s="190"/>
      <c r="E32" s="191"/>
      <c r="F32" s="191"/>
      <c r="G32" s="191"/>
      <c r="H32" s="191"/>
      <c r="I32" s="173">
        <v>148</v>
      </c>
      <c r="J32" s="178">
        <v>4287</v>
      </c>
      <c r="K32" s="192">
        <f t="shared" si="0"/>
        <v>4287</v>
      </c>
    </row>
    <row r="33" spans="1:11" ht="18.75" customHeight="1">
      <c r="A33" s="189">
        <v>9</v>
      </c>
      <c r="B33" s="171" t="s">
        <v>583</v>
      </c>
      <c r="C33" s="190"/>
      <c r="D33" s="190"/>
      <c r="E33" s="191"/>
      <c r="F33" s="191"/>
      <c r="G33" s="191"/>
      <c r="H33" s="191"/>
      <c r="I33" s="173"/>
      <c r="J33" s="178"/>
      <c r="K33" s="192">
        <f t="shared" si="0"/>
        <v>0</v>
      </c>
    </row>
    <row r="34" spans="1:11" ht="18.75" customHeight="1">
      <c r="A34" s="193"/>
      <c r="B34" s="181" t="s">
        <v>618</v>
      </c>
      <c r="C34" s="194">
        <f>C35+C36+C37+C38+C39+C40+C41+C42</f>
        <v>2451820</v>
      </c>
      <c r="D34" s="194">
        <f>D35+D36+D37+D38+D39+D40+D41+D42</f>
        <v>11623560</v>
      </c>
      <c r="E34" s="194">
        <v>2702681</v>
      </c>
      <c r="F34" s="194">
        <v>7778264</v>
      </c>
      <c r="G34" s="194"/>
      <c r="H34" s="195"/>
      <c r="I34" s="194">
        <v>34287</v>
      </c>
      <c r="J34" s="194">
        <v>993294</v>
      </c>
      <c r="K34" s="169">
        <f t="shared" si="0"/>
        <v>20395118</v>
      </c>
    </row>
    <row r="35" spans="1:11" ht="18.75" customHeight="1">
      <c r="A35" s="196">
        <v>1</v>
      </c>
      <c r="B35" s="197" t="s">
        <v>573</v>
      </c>
      <c r="C35" s="173">
        <v>390838</v>
      </c>
      <c r="D35" s="173">
        <v>1836943</v>
      </c>
      <c r="E35" s="173">
        <v>1814000</v>
      </c>
      <c r="F35" s="173">
        <v>5118400</v>
      </c>
      <c r="G35" s="173"/>
      <c r="H35" s="198"/>
      <c r="I35" s="173">
        <v>30552</v>
      </c>
      <c r="J35" s="178">
        <v>885091</v>
      </c>
      <c r="K35" s="165">
        <f t="shared" si="0"/>
        <v>7840434</v>
      </c>
    </row>
    <row r="36" spans="1:11" ht="18.75" customHeight="1">
      <c r="A36" s="199">
        <v>2</v>
      </c>
      <c r="B36" s="200" t="s">
        <v>574</v>
      </c>
      <c r="C36" s="173">
        <v>2060982</v>
      </c>
      <c r="D36" s="173">
        <v>9786617</v>
      </c>
      <c r="E36" s="173">
        <v>28667</v>
      </c>
      <c r="F36" s="173">
        <v>79822</v>
      </c>
      <c r="G36" s="173"/>
      <c r="H36" s="173"/>
      <c r="I36" s="173">
        <v>348</v>
      </c>
      <c r="J36" s="178">
        <v>10082</v>
      </c>
      <c r="K36" s="192">
        <f t="shared" si="0"/>
        <v>9876521</v>
      </c>
    </row>
    <row r="37" spans="1:11" ht="18.75" customHeight="1">
      <c r="A37" s="199">
        <v>3</v>
      </c>
      <c r="B37" s="200" t="s">
        <v>775</v>
      </c>
      <c r="C37" s="173"/>
      <c r="D37" s="173"/>
      <c r="E37" s="173">
        <v>860014</v>
      </c>
      <c r="F37" s="173">
        <v>2580042</v>
      </c>
      <c r="G37" s="173"/>
      <c r="H37" s="173"/>
      <c r="I37" s="173">
        <v>3387</v>
      </c>
      <c r="J37" s="178">
        <v>98121</v>
      </c>
      <c r="K37" s="192">
        <f t="shared" si="0"/>
        <v>2678163</v>
      </c>
    </row>
    <row r="38" spans="1:11" ht="18.75" customHeight="1">
      <c r="A38" s="201">
        <v>4</v>
      </c>
      <c r="B38" s="202"/>
      <c r="C38" s="173"/>
      <c r="D38" s="173"/>
      <c r="E38" s="173"/>
      <c r="F38" s="173"/>
      <c r="G38" s="173"/>
      <c r="H38" s="173"/>
      <c r="I38" s="173"/>
      <c r="J38" s="178"/>
      <c r="K38" s="192">
        <f t="shared" si="0"/>
        <v>0</v>
      </c>
    </row>
    <row r="39" spans="1:11" ht="18.75" customHeight="1">
      <c r="A39" s="201">
        <v>5</v>
      </c>
      <c r="B39" s="202"/>
      <c r="C39" s="173"/>
      <c r="D39" s="173"/>
      <c r="E39" s="173"/>
      <c r="F39" s="173"/>
      <c r="G39" s="173"/>
      <c r="H39" s="173"/>
      <c r="I39" s="173"/>
      <c r="J39" s="178"/>
      <c r="K39" s="192">
        <f t="shared" si="0"/>
        <v>0</v>
      </c>
    </row>
    <row r="40" spans="1:11" ht="18.75" customHeight="1">
      <c r="A40" s="203">
        <v>6</v>
      </c>
      <c r="B40" s="204"/>
      <c r="C40" s="173"/>
      <c r="D40" s="173"/>
      <c r="E40" s="173"/>
      <c r="F40" s="173"/>
      <c r="G40" s="173"/>
      <c r="H40" s="173"/>
      <c r="I40" s="173"/>
      <c r="J40" s="178"/>
      <c r="K40" s="192">
        <f t="shared" si="0"/>
        <v>0</v>
      </c>
    </row>
    <row r="41" spans="1:11" ht="18.75" customHeight="1">
      <c r="A41" s="203">
        <v>7</v>
      </c>
      <c r="B41" s="204"/>
      <c r="C41" s="173"/>
      <c r="D41" s="173"/>
      <c r="E41" s="173"/>
      <c r="F41" s="173"/>
      <c r="G41" s="173"/>
      <c r="H41" s="173"/>
      <c r="I41" s="173"/>
      <c r="J41" s="178"/>
      <c r="K41" s="192">
        <f t="shared" si="0"/>
        <v>0</v>
      </c>
    </row>
    <row r="42" spans="1:11" ht="18.75" customHeight="1">
      <c r="A42" s="203">
        <v>8</v>
      </c>
      <c r="B42" s="204"/>
      <c r="C42" s="173"/>
      <c r="D42" s="173"/>
      <c r="E42" s="173"/>
      <c r="F42" s="173"/>
      <c r="G42" s="173"/>
      <c r="H42" s="173"/>
      <c r="I42" s="173"/>
      <c r="J42" s="178"/>
      <c r="K42" s="192">
        <f t="shared" si="0"/>
        <v>0</v>
      </c>
    </row>
    <row r="43" spans="1:11" ht="18.75" customHeight="1">
      <c r="A43" s="398" t="s">
        <v>619</v>
      </c>
      <c r="B43" s="399"/>
      <c r="C43" s="168">
        <v>4054758</v>
      </c>
      <c r="D43" s="168">
        <v>12464294</v>
      </c>
      <c r="E43" s="168">
        <v>77316</v>
      </c>
      <c r="F43" s="168">
        <v>220000</v>
      </c>
      <c r="G43" s="168">
        <v>12614.1</v>
      </c>
      <c r="H43" s="168">
        <v>11188000</v>
      </c>
      <c r="I43" s="168">
        <v>28383</v>
      </c>
      <c r="J43" s="168">
        <v>821967</v>
      </c>
      <c r="K43" s="160">
        <v>24694261</v>
      </c>
    </row>
    <row r="44" spans="1:11" ht="18.75" customHeight="1">
      <c r="A44" s="205"/>
      <c r="B44" s="206" t="s">
        <v>620</v>
      </c>
      <c r="C44" s="207">
        <v>68342</v>
      </c>
      <c r="D44" s="207">
        <v>205030</v>
      </c>
      <c r="E44" s="207"/>
      <c r="F44" s="207"/>
      <c r="G44" s="207">
        <v>383</v>
      </c>
      <c r="H44" s="207">
        <v>340100</v>
      </c>
      <c r="I44" s="207">
        <v>438</v>
      </c>
      <c r="J44" s="208">
        <v>12689</v>
      </c>
      <c r="K44" s="209">
        <f t="shared" si="0"/>
        <v>557819</v>
      </c>
    </row>
    <row r="45" spans="1:11" ht="18.75" customHeight="1">
      <c r="A45" s="199">
        <v>1</v>
      </c>
      <c r="B45" s="210" t="s">
        <v>571</v>
      </c>
      <c r="C45" s="173">
        <v>40044</v>
      </c>
      <c r="D45" s="173">
        <v>120134</v>
      </c>
      <c r="E45" s="173"/>
      <c r="F45" s="173"/>
      <c r="G45" s="173"/>
      <c r="H45" s="173"/>
      <c r="I45" s="173">
        <v>98</v>
      </c>
      <c r="J45" s="178">
        <v>2839</v>
      </c>
      <c r="K45" s="165">
        <f t="shared" si="0"/>
        <v>122973</v>
      </c>
    </row>
    <row r="46" spans="1:11" ht="18.75" customHeight="1">
      <c r="A46" s="199">
        <v>2</v>
      </c>
      <c r="B46" s="211" t="s">
        <v>572</v>
      </c>
      <c r="C46" s="173">
        <v>28298</v>
      </c>
      <c r="D46" s="173">
        <v>84896</v>
      </c>
      <c r="E46" s="173"/>
      <c r="F46" s="173"/>
      <c r="G46" s="173"/>
      <c r="H46" s="198"/>
      <c r="I46" s="173">
        <v>340</v>
      </c>
      <c r="J46" s="178">
        <v>9850</v>
      </c>
      <c r="K46" s="165">
        <f t="shared" si="0"/>
        <v>94746</v>
      </c>
    </row>
    <row r="47" spans="1:11" ht="18.75" customHeight="1">
      <c r="A47" s="199">
        <v>3</v>
      </c>
      <c r="B47" s="210"/>
      <c r="C47" s="173"/>
      <c r="D47" s="173"/>
      <c r="E47" s="173"/>
      <c r="F47" s="173"/>
      <c r="G47" s="173"/>
      <c r="H47" s="198"/>
      <c r="I47" s="173"/>
      <c r="J47" s="178"/>
      <c r="K47" s="165">
        <f t="shared" si="0"/>
        <v>0</v>
      </c>
    </row>
    <row r="48" spans="1:11" ht="18.75" customHeight="1">
      <c r="A48" s="199">
        <v>4</v>
      </c>
      <c r="B48" s="210"/>
      <c r="C48" s="173"/>
      <c r="D48" s="173"/>
      <c r="E48" s="177"/>
      <c r="F48" s="176"/>
      <c r="G48" s="173"/>
      <c r="H48" s="198"/>
      <c r="I48" s="173"/>
      <c r="J48" s="178"/>
      <c r="K48" s="165">
        <f t="shared" si="0"/>
        <v>0</v>
      </c>
    </row>
    <row r="49" spans="1:11" ht="18.75" customHeight="1">
      <c r="A49" s="199">
        <v>5</v>
      </c>
      <c r="B49" s="210"/>
      <c r="C49" s="173"/>
      <c r="D49" s="173"/>
      <c r="E49" s="177"/>
      <c r="F49" s="177"/>
      <c r="G49" s="173"/>
      <c r="H49" s="198"/>
      <c r="I49" s="173"/>
      <c r="J49" s="178"/>
      <c r="K49" s="165">
        <f t="shared" si="0"/>
        <v>0</v>
      </c>
    </row>
    <row r="50" spans="1:11" ht="18.75" customHeight="1">
      <c r="A50" s="199">
        <v>6</v>
      </c>
      <c r="B50" s="210"/>
      <c r="C50" s="173"/>
      <c r="D50" s="173"/>
      <c r="E50" s="177"/>
      <c r="F50" s="176"/>
      <c r="G50" s="173"/>
      <c r="H50" s="198"/>
      <c r="I50" s="173"/>
      <c r="J50" s="178"/>
      <c r="K50" s="165">
        <f t="shared" si="0"/>
        <v>0</v>
      </c>
    </row>
    <row r="51" spans="1:11" ht="18.75" customHeight="1">
      <c r="A51" s="199">
        <v>7</v>
      </c>
      <c r="B51" s="210"/>
      <c r="C51" s="173"/>
      <c r="D51" s="173"/>
      <c r="E51" s="173"/>
      <c r="F51" s="173"/>
      <c r="G51" s="173"/>
      <c r="H51" s="198"/>
      <c r="I51" s="173"/>
      <c r="J51" s="178"/>
      <c r="K51" s="165">
        <f t="shared" si="0"/>
        <v>0</v>
      </c>
    </row>
    <row r="52" spans="1:11" ht="18.75" customHeight="1">
      <c r="A52" s="199">
        <v>8</v>
      </c>
      <c r="B52" s="210"/>
      <c r="C52" s="173"/>
      <c r="D52" s="173"/>
      <c r="E52" s="173"/>
      <c r="F52" s="173"/>
      <c r="G52" s="173"/>
      <c r="H52" s="198"/>
      <c r="I52" s="173"/>
      <c r="J52" s="178"/>
      <c r="K52" s="165">
        <f t="shared" si="0"/>
        <v>0</v>
      </c>
    </row>
    <row r="53" spans="1:11" ht="18.75" customHeight="1">
      <c r="A53" s="212">
        <v>9</v>
      </c>
      <c r="B53" s="197"/>
      <c r="C53" s="173"/>
      <c r="D53" s="173"/>
      <c r="E53" s="173"/>
      <c r="F53" s="173"/>
      <c r="G53" s="173"/>
      <c r="H53" s="173"/>
      <c r="I53" s="173"/>
      <c r="J53" s="178"/>
      <c r="K53" s="165">
        <f t="shared" si="0"/>
        <v>0</v>
      </c>
    </row>
    <row r="54" spans="1:11" ht="18.75" customHeight="1">
      <c r="A54" s="213"/>
      <c r="B54" s="206" t="s">
        <v>621</v>
      </c>
      <c r="C54" s="207">
        <v>151821</v>
      </c>
      <c r="D54" s="207">
        <v>455469</v>
      </c>
      <c r="E54" s="207">
        <v>77316</v>
      </c>
      <c r="F54" s="207">
        <v>220000</v>
      </c>
      <c r="G54" s="207">
        <v>237</v>
      </c>
      <c r="H54" s="207">
        <v>209400</v>
      </c>
      <c r="I54" s="207">
        <v>1467</v>
      </c>
      <c r="J54" s="207">
        <v>42498</v>
      </c>
      <c r="K54" s="209">
        <v>927367</v>
      </c>
    </row>
    <row r="55" spans="1:11" ht="18.75" customHeight="1">
      <c r="A55" s="201">
        <v>1</v>
      </c>
      <c r="B55" s="214" t="s">
        <v>567</v>
      </c>
      <c r="C55" s="173">
        <v>61546</v>
      </c>
      <c r="D55" s="173">
        <v>184640</v>
      </c>
      <c r="E55" s="177">
        <v>77316</v>
      </c>
      <c r="F55" s="177">
        <v>220000</v>
      </c>
      <c r="G55" s="173"/>
      <c r="H55" s="173"/>
      <c r="I55" s="173">
        <v>725</v>
      </c>
      <c r="J55" s="173">
        <v>21003</v>
      </c>
      <c r="K55" s="165">
        <f t="shared" si="0"/>
        <v>425643</v>
      </c>
    </row>
    <row r="56" spans="1:11" ht="18.75" customHeight="1">
      <c r="A56" s="199">
        <v>2</v>
      </c>
      <c r="B56" s="210" t="s">
        <v>568</v>
      </c>
      <c r="C56" s="173">
        <v>60519</v>
      </c>
      <c r="D56" s="173">
        <v>181557</v>
      </c>
      <c r="E56" s="177"/>
      <c r="F56" s="177"/>
      <c r="G56" s="173"/>
      <c r="H56" s="173"/>
      <c r="I56" s="173">
        <v>252</v>
      </c>
      <c r="J56" s="178">
        <v>7300</v>
      </c>
      <c r="K56" s="165">
        <f t="shared" si="0"/>
        <v>188857</v>
      </c>
    </row>
    <row r="57" spans="1:11" ht="18.75" customHeight="1">
      <c r="A57" s="199">
        <v>3</v>
      </c>
      <c r="B57" s="210" t="s">
        <v>569</v>
      </c>
      <c r="C57" s="173">
        <v>3311</v>
      </c>
      <c r="D57" s="173">
        <v>9933</v>
      </c>
      <c r="E57" s="177"/>
      <c r="F57" s="177"/>
      <c r="G57" s="173"/>
      <c r="H57" s="173"/>
      <c r="I57" s="173">
        <v>130</v>
      </c>
      <c r="J57" s="178">
        <v>3766</v>
      </c>
      <c r="K57" s="165">
        <f t="shared" si="0"/>
        <v>13699</v>
      </c>
    </row>
    <row r="58" spans="1:11" ht="18.75" customHeight="1">
      <c r="A58" s="199">
        <v>4</v>
      </c>
      <c r="B58" s="210" t="s">
        <v>570</v>
      </c>
      <c r="C58" s="173">
        <v>9548</v>
      </c>
      <c r="D58" s="173">
        <v>28645</v>
      </c>
      <c r="E58" s="177"/>
      <c r="F58" s="176"/>
      <c r="G58" s="173"/>
      <c r="H58" s="173"/>
      <c r="I58" s="173">
        <v>360</v>
      </c>
      <c r="J58" s="178">
        <v>10429</v>
      </c>
      <c r="K58" s="165">
        <f t="shared" si="0"/>
        <v>39074</v>
      </c>
    </row>
    <row r="59" spans="1:11" ht="18.75" customHeight="1">
      <c r="A59" s="199">
        <v>5</v>
      </c>
      <c r="B59" s="210" t="s">
        <v>622</v>
      </c>
      <c r="C59" s="173">
        <v>16897</v>
      </c>
      <c r="D59" s="173">
        <v>50693</v>
      </c>
      <c r="E59" s="177"/>
      <c r="F59" s="177"/>
      <c r="G59" s="173"/>
      <c r="H59" s="198"/>
      <c r="I59" s="173"/>
      <c r="J59" s="178"/>
      <c r="K59" s="165">
        <f t="shared" si="0"/>
        <v>50693</v>
      </c>
    </row>
    <row r="60" spans="1:11" ht="18.75" customHeight="1">
      <c r="A60" s="199">
        <v>6</v>
      </c>
      <c r="B60" s="210"/>
      <c r="C60" s="173"/>
      <c r="D60" s="173"/>
      <c r="E60" s="177"/>
      <c r="F60" s="177"/>
      <c r="G60" s="173"/>
      <c r="H60" s="198"/>
      <c r="I60" s="173"/>
      <c r="J60" s="178"/>
      <c r="K60" s="165">
        <f t="shared" si="0"/>
        <v>0</v>
      </c>
    </row>
    <row r="61" spans="1:11" ht="18.75" customHeight="1">
      <c r="A61" s="201">
        <v>7</v>
      </c>
      <c r="B61" s="202"/>
      <c r="C61" s="173"/>
      <c r="D61" s="173"/>
      <c r="E61" s="177"/>
      <c r="F61" s="176"/>
      <c r="G61" s="173"/>
      <c r="H61" s="198"/>
      <c r="I61" s="173"/>
      <c r="J61" s="178"/>
      <c r="K61" s="165">
        <f t="shared" si="0"/>
        <v>0</v>
      </c>
    </row>
    <row r="62" spans="1:11" ht="18.75" customHeight="1">
      <c r="A62" s="199">
        <v>8</v>
      </c>
      <c r="B62" s="210"/>
      <c r="C62" s="173"/>
      <c r="D62" s="173"/>
      <c r="E62" s="177"/>
      <c r="F62" s="176"/>
      <c r="G62" s="173"/>
      <c r="H62" s="198"/>
      <c r="I62" s="173"/>
      <c r="J62" s="178"/>
      <c r="K62" s="165">
        <f t="shared" si="0"/>
        <v>0</v>
      </c>
    </row>
    <row r="63" spans="1:11" ht="18.75" customHeight="1">
      <c r="A63" s="212">
        <v>9</v>
      </c>
      <c r="B63" s="197"/>
      <c r="C63" s="173"/>
      <c r="D63" s="173"/>
      <c r="E63" s="173"/>
      <c r="F63" s="173"/>
      <c r="G63" s="173"/>
      <c r="H63" s="198"/>
      <c r="I63" s="173"/>
      <c r="J63" s="178"/>
      <c r="K63" s="165">
        <f t="shared" si="0"/>
        <v>0</v>
      </c>
    </row>
    <row r="64" spans="1:11" ht="18.75" customHeight="1">
      <c r="A64" s="212">
        <v>10</v>
      </c>
      <c r="B64" s="197"/>
      <c r="C64" s="173"/>
      <c r="D64" s="173"/>
      <c r="E64" s="173"/>
      <c r="F64" s="173"/>
      <c r="G64" s="173"/>
      <c r="H64" s="198"/>
      <c r="I64" s="173"/>
      <c r="J64" s="178"/>
      <c r="K64" s="165">
        <f t="shared" si="0"/>
        <v>0</v>
      </c>
    </row>
    <row r="65" spans="1:11" ht="18.75" customHeight="1">
      <c r="A65" s="212">
        <v>11</v>
      </c>
      <c r="B65" s="215"/>
      <c r="C65" s="173"/>
      <c r="D65" s="173"/>
      <c r="E65" s="173"/>
      <c r="F65" s="173"/>
      <c r="G65" s="173"/>
      <c r="H65" s="173"/>
      <c r="I65" s="173"/>
      <c r="J65" s="178"/>
      <c r="K65" s="165">
        <f t="shared" si="0"/>
        <v>0</v>
      </c>
    </row>
    <row r="66" spans="1:11" ht="18.75" customHeight="1">
      <c r="A66" s="213"/>
      <c r="B66" s="206" t="s">
        <v>623</v>
      </c>
      <c r="C66" s="207">
        <f>C68+C67+C69+C70+C71+C72+C73+C74+C75+C76+C77+C78</f>
        <v>3834595</v>
      </c>
      <c r="D66" s="207">
        <f>D68+D67+D69+D70+D71+D72+D73+D74+D75+D76+D77+D78</f>
        <v>11803795</v>
      </c>
      <c r="E66" s="207"/>
      <c r="F66" s="207"/>
      <c r="G66" s="207">
        <v>11994.1</v>
      </c>
      <c r="H66" s="207">
        <v>10638500</v>
      </c>
      <c r="I66" s="207">
        <v>26478</v>
      </c>
      <c r="J66" s="207">
        <v>767062</v>
      </c>
      <c r="K66" s="207">
        <f>D66+F66+H66+J66</f>
        <v>23209357</v>
      </c>
    </row>
    <row r="67" spans="1:11" ht="18.75" customHeight="1">
      <c r="A67" s="175">
        <v>1</v>
      </c>
      <c r="B67" s="210" t="s">
        <v>559</v>
      </c>
      <c r="C67" s="216">
        <v>1641314</v>
      </c>
      <c r="D67" s="216">
        <v>4923944</v>
      </c>
      <c r="E67" s="173"/>
      <c r="F67" s="173"/>
      <c r="G67" s="173"/>
      <c r="H67" s="173"/>
      <c r="I67" s="173">
        <v>11012</v>
      </c>
      <c r="J67" s="178">
        <v>319017</v>
      </c>
      <c r="K67" s="165">
        <f t="shared" si="0"/>
        <v>5242961</v>
      </c>
    </row>
    <row r="68" spans="1:11" ht="18.75" customHeight="1">
      <c r="A68" s="199">
        <v>2</v>
      </c>
      <c r="B68" s="210" t="s">
        <v>560</v>
      </c>
      <c r="C68" s="216">
        <v>1223232</v>
      </c>
      <c r="D68" s="216">
        <v>3669698</v>
      </c>
      <c r="E68" s="173"/>
      <c r="F68" s="173"/>
      <c r="G68" s="174"/>
      <c r="H68" s="174"/>
      <c r="I68" s="173">
        <v>13730</v>
      </c>
      <c r="J68" s="178">
        <v>397758</v>
      </c>
      <c r="K68" s="165">
        <f t="shared" si="0"/>
        <v>4067456</v>
      </c>
    </row>
    <row r="69" spans="1:11" ht="18.75" customHeight="1">
      <c r="A69" s="199">
        <v>3</v>
      </c>
      <c r="B69" s="210" t="s">
        <v>561</v>
      </c>
      <c r="C69" s="216">
        <v>132675</v>
      </c>
      <c r="D69" s="216">
        <v>698025</v>
      </c>
      <c r="E69" s="173"/>
      <c r="F69" s="173"/>
      <c r="G69" s="173"/>
      <c r="H69" s="173"/>
      <c r="I69" s="173">
        <v>180</v>
      </c>
      <c r="J69" s="178">
        <v>5214</v>
      </c>
      <c r="K69" s="165">
        <f t="shared" si="0"/>
        <v>703239</v>
      </c>
    </row>
    <row r="70" spans="1:11" ht="18.75" customHeight="1">
      <c r="A70" s="199">
        <v>4</v>
      </c>
      <c r="B70" s="210" t="s">
        <v>562</v>
      </c>
      <c r="C70" s="216">
        <v>227598</v>
      </c>
      <c r="D70" s="216">
        <v>682794</v>
      </c>
      <c r="E70" s="173"/>
      <c r="F70" s="173"/>
      <c r="G70" s="173"/>
      <c r="H70" s="173"/>
      <c r="I70" s="173">
        <v>120</v>
      </c>
      <c r="J70" s="178">
        <v>3476</v>
      </c>
      <c r="K70" s="165">
        <f t="shared" si="0"/>
        <v>686270</v>
      </c>
    </row>
    <row r="71" spans="1:11" ht="18.75" customHeight="1">
      <c r="A71" s="199">
        <v>5</v>
      </c>
      <c r="B71" s="210" t="s">
        <v>563</v>
      </c>
      <c r="C71" s="216">
        <v>250185</v>
      </c>
      <c r="D71" s="216">
        <v>750556</v>
      </c>
      <c r="E71" s="173"/>
      <c r="F71" s="173"/>
      <c r="G71" s="173"/>
      <c r="H71" s="173"/>
      <c r="I71" s="173">
        <v>799</v>
      </c>
      <c r="J71" s="178">
        <v>23147</v>
      </c>
      <c r="K71" s="165">
        <f t="shared" si="0"/>
        <v>773703</v>
      </c>
    </row>
    <row r="72" spans="1:11" ht="18.75" customHeight="1">
      <c r="A72" s="199">
        <v>6</v>
      </c>
      <c r="B72" s="210" t="s">
        <v>564</v>
      </c>
      <c r="C72" s="216">
        <v>199526</v>
      </c>
      <c r="D72" s="216">
        <v>598580</v>
      </c>
      <c r="E72" s="173"/>
      <c r="F72" s="173"/>
      <c r="G72" s="173"/>
      <c r="H72" s="173"/>
      <c r="I72" s="173">
        <v>120</v>
      </c>
      <c r="J72" s="178">
        <v>3476</v>
      </c>
      <c r="K72" s="165">
        <f t="shared" si="0"/>
        <v>602056</v>
      </c>
    </row>
    <row r="73" spans="1:11" ht="18.75" customHeight="1">
      <c r="A73" s="199">
        <v>7</v>
      </c>
      <c r="B73" s="204" t="s">
        <v>565</v>
      </c>
      <c r="C73" s="216">
        <v>129784</v>
      </c>
      <c r="D73" s="216">
        <v>389353</v>
      </c>
      <c r="E73" s="173"/>
      <c r="F73" s="173"/>
      <c r="G73" s="173"/>
      <c r="H73" s="173"/>
      <c r="I73" s="173">
        <v>85</v>
      </c>
      <c r="J73" s="178">
        <v>2462</v>
      </c>
      <c r="K73" s="165">
        <f aca="true" t="shared" si="1" ref="K73:K78">J73+H73+F73+D73</f>
        <v>391815</v>
      </c>
    </row>
    <row r="74" spans="1:11" ht="18.75" customHeight="1">
      <c r="A74" s="199">
        <v>8</v>
      </c>
      <c r="B74" s="204" t="s">
        <v>566</v>
      </c>
      <c r="C74" s="216">
        <v>30281</v>
      </c>
      <c r="D74" s="216">
        <v>90845</v>
      </c>
      <c r="E74" s="173"/>
      <c r="F74" s="173"/>
      <c r="G74" s="173"/>
      <c r="H74" s="173"/>
      <c r="I74" s="173">
        <v>432</v>
      </c>
      <c r="J74" s="178">
        <v>12512</v>
      </c>
      <c r="K74" s="165">
        <f t="shared" si="1"/>
        <v>103357</v>
      </c>
    </row>
    <row r="75" spans="1:11" ht="18.75" customHeight="1">
      <c r="A75" s="199">
        <v>9</v>
      </c>
      <c r="B75" s="210"/>
      <c r="C75" s="216"/>
      <c r="D75" s="216"/>
      <c r="E75" s="173"/>
      <c r="F75" s="173"/>
      <c r="G75" s="173"/>
      <c r="H75" s="173"/>
      <c r="I75" s="173"/>
      <c r="J75" s="178"/>
      <c r="K75" s="165">
        <f t="shared" si="1"/>
        <v>0</v>
      </c>
    </row>
    <row r="76" spans="1:11" ht="18.75" customHeight="1">
      <c r="A76" s="199">
        <v>10</v>
      </c>
      <c r="B76" s="210"/>
      <c r="C76" s="216"/>
      <c r="D76" s="216"/>
      <c r="E76" s="173"/>
      <c r="F76" s="173"/>
      <c r="G76" s="173"/>
      <c r="H76" s="173"/>
      <c r="I76" s="173"/>
      <c r="J76" s="178"/>
      <c r="K76" s="165">
        <f t="shared" si="1"/>
        <v>0</v>
      </c>
    </row>
    <row r="77" spans="1:11" ht="18.75" customHeight="1">
      <c r="A77" s="199">
        <v>11</v>
      </c>
      <c r="B77" s="217"/>
      <c r="C77" s="216"/>
      <c r="D77" s="216"/>
      <c r="E77" s="173"/>
      <c r="F77" s="173"/>
      <c r="G77" s="174"/>
      <c r="H77" s="174"/>
      <c r="I77" s="173"/>
      <c r="J77" s="178"/>
      <c r="K77" s="165">
        <f t="shared" si="1"/>
        <v>0</v>
      </c>
    </row>
    <row r="78" spans="1:11" ht="18.75" customHeight="1">
      <c r="A78" s="199">
        <v>12</v>
      </c>
      <c r="B78" s="210"/>
      <c r="C78" s="216"/>
      <c r="D78" s="216"/>
      <c r="E78" s="173"/>
      <c r="F78" s="173"/>
      <c r="G78" s="173"/>
      <c r="H78" s="173"/>
      <c r="I78" s="173"/>
      <c r="J78" s="178"/>
      <c r="K78" s="165">
        <f t="shared" si="1"/>
        <v>0</v>
      </c>
    </row>
  </sheetData>
  <mergeCells count="12">
    <mergeCell ref="A43:B43"/>
    <mergeCell ref="A4:I4"/>
    <mergeCell ref="A5:A6"/>
    <mergeCell ref="B5:B6"/>
    <mergeCell ref="C5:D6"/>
    <mergeCell ref="E5:F6"/>
    <mergeCell ref="G5:H6"/>
    <mergeCell ref="I5:J6"/>
    <mergeCell ref="A2:K2"/>
    <mergeCell ref="A3:K3"/>
    <mergeCell ref="K5:K7"/>
    <mergeCell ref="A8:B8"/>
  </mergeCells>
  <printOptions/>
  <pageMargins left="0.4" right="0.36" top="0.41" bottom="0.45" header="0.5" footer="0.5"/>
  <pageSetup horizontalDpi="600" verticalDpi="600" orientation="landscape" paperSize="9" scale="74" r:id="rId1"/>
  <rowBreaks count="1" manualBreakCount="1">
    <brk id="43" max="10" man="1"/>
  </rowBreaks>
</worksheet>
</file>

<file path=xl/worksheets/sheet6.xml><?xml version="1.0" encoding="utf-8"?>
<worksheet xmlns="http://schemas.openxmlformats.org/spreadsheetml/2006/main" xmlns:r="http://schemas.openxmlformats.org/officeDocument/2006/relationships">
  <dimension ref="A1:E236"/>
  <sheetViews>
    <sheetView zoomScale="75" zoomScaleNormal="75" workbookViewId="0" topLeftCell="A187">
      <selection activeCell="D105" sqref="D105"/>
    </sheetView>
  </sheetViews>
  <sheetFormatPr defaultColWidth="9.140625" defaultRowHeight="12.75"/>
  <cols>
    <col min="1" max="1" width="23.421875" style="0" customWidth="1"/>
    <col min="2" max="2" width="124.140625" style="0" customWidth="1"/>
    <col min="3" max="3" width="13.421875" style="0" customWidth="1"/>
    <col min="4" max="4" width="15.8515625" style="0" customWidth="1"/>
  </cols>
  <sheetData>
    <row r="1" spans="1:4" ht="15.75">
      <c r="A1" s="59"/>
      <c r="B1" s="60" t="s">
        <v>165</v>
      </c>
      <c r="C1" s="60"/>
      <c r="D1" s="60"/>
    </row>
    <row r="2" spans="1:4" ht="47.25">
      <c r="A2" s="61" t="s">
        <v>260</v>
      </c>
      <c r="B2" s="62" t="s">
        <v>261</v>
      </c>
      <c r="C2" s="63" t="s">
        <v>262</v>
      </c>
      <c r="D2" s="64" t="s">
        <v>263</v>
      </c>
    </row>
    <row r="3" spans="1:4" ht="31.5">
      <c r="A3" s="63" t="s">
        <v>264</v>
      </c>
      <c r="B3" s="65" t="s">
        <v>265</v>
      </c>
      <c r="C3" s="66" t="s">
        <v>266</v>
      </c>
      <c r="D3" s="66">
        <v>0</v>
      </c>
    </row>
    <row r="4" spans="1:4" ht="32.25" customHeight="1">
      <c r="A4" s="63">
        <v>1.8</v>
      </c>
      <c r="B4" s="67" t="s">
        <v>267</v>
      </c>
      <c r="C4" s="66" t="s">
        <v>266</v>
      </c>
      <c r="D4" s="68">
        <v>20916589</v>
      </c>
    </row>
    <row r="5" spans="1:4" ht="31.5">
      <c r="A5" s="63" t="s">
        <v>268</v>
      </c>
      <c r="B5" s="69" t="s">
        <v>269</v>
      </c>
      <c r="C5" s="66" t="s">
        <v>270</v>
      </c>
      <c r="D5" s="66">
        <v>0</v>
      </c>
    </row>
    <row r="6" spans="1:4" ht="15.75">
      <c r="A6" s="63" t="s">
        <v>271</v>
      </c>
      <c r="B6" s="70" t="s">
        <v>272</v>
      </c>
      <c r="C6" s="66" t="s">
        <v>270</v>
      </c>
      <c r="D6" s="71">
        <v>19697.92</v>
      </c>
    </row>
    <row r="7" spans="1:4" ht="33.75" customHeight="1">
      <c r="A7" s="63" t="s">
        <v>273</v>
      </c>
      <c r="B7" s="72" t="s">
        <v>204</v>
      </c>
      <c r="C7" s="66" t="s">
        <v>205</v>
      </c>
      <c r="D7" s="66">
        <v>0</v>
      </c>
    </row>
    <row r="8" spans="1:4" ht="15.75">
      <c r="A8" s="63" t="s">
        <v>206</v>
      </c>
      <c r="B8" s="73" t="s">
        <v>207</v>
      </c>
      <c r="C8" s="66" t="s">
        <v>205</v>
      </c>
      <c r="D8" s="71">
        <v>341335</v>
      </c>
    </row>
    <row r="9" spans="1:4" ht="31.5">
      <c r="A9" s="63" t="s">
        <v>208</v>
      </c>
      <c r="B9" s="74" t="s">
        <v>209</v>
      </c>
      <c r="C9" s="66" t="s">
        <v>205</v>
      </c>
      <c r="D9" s="71">
        <v>1042330</v>
      </c>
    </row>
    <row r="10" spans="1:4" ht="15.75">
      <c r="A10" s="63" t="s">
        <v>210</v>
      </c>
      <c r="B10" s="74" t="s">
        <v>211</v>
      </c>
      <c r="C10" s="66" t="s">
        <v>205</v>
      </c>
      <c r="D10" s="71">
        <v>8321068</v>
      </c>
    </row>
    <row r="11" spans="1:4" ht="31.5">
      <c r="A11" s="63">
        <v>5</v>
      </c>
      <c r="B11" s="75" t="s">
        <v>789</v>
      </c>
      <c r="C11" s="66" t="s">
        <v>790</v>
      </c>
      <c r="D11" s="71">
        <v>0</v>
      </c>
    </row>
    <row r="12" spans="1:4" ht="31.5">
      <c r="A12" s="63">
        <v>5</v>
      </c>
      <c r="B12" s="75" t="s">
        <v>257</v>
      </c>
      <c r="C12" s="66" t="s">
        <v>790</v>
      </c>
      <c r="D12" s="71">
        <v>0</v>
      </c>
    </row>
    <row r="13" spans="1:4" ht="31.5">
      <c r="A13" s="63">
        <v>6</v>
      </c>
      <c r="B13" s="76" t="s">
        <v>258</v>
      </c>
      <c r="C13" s="66" t="s">
        <v>790</v>
      </c>
      <c r="D13" s="71">
        <v>0</v>
      </c>
    </row>
    <row r="14" spans="1:4" ht="15.75">
      <c r="A14" s="63">
        <v>6</v>
      </c>
      <c r="B14" s="76" t="s">
        <v>677</v>
      </c>
      <c r="C14" s="66" t="s">
        <v>790</v>
      </c>
      <c r="D14" s="71">
        <v>2253.33</v>
      </c>
    </row>
    <row r="15" spans="1:4" ht="31.5">
      <c r="A15" s="63">
        <v>7</v>
      </c>
      <c r="B15" s="76" t="s">
        <v>678</v>
      </c>
      <c r="C15" s="66" t="s">
        <v>679</v>
      </c>
      <c r="D15" s="71">
        <v>0</v>
      </c>
    </row>
    <row r="16" spans="1:4" ht="31.5">
      <c r="A16" s="63">
        <v>7</v>
      </c>
      <c r="B16" s="76" t="s">
        <v>680</v>
      </c>
      <c r="C16" s="66" t="s">
        <v>679</v>
      </c>
      <c r="D16" s="71">
        <v>4384000</v>
      </c>
    </row>
    <row r="17" spans="1:4" s="142" customFormat="1" ht="31.5">
      <c r="A17" s="63" t="s">
        <v>681</v>
      </c>
      <c r="B17" s="77" t="s">
        <v>682</v>
      </c>
      <c r="C17" s="78" t="s">
        <v>266</v>
      </c>
      <c r="D17" s="68">
        <v>20792833</v>
      </c>
    </row>
    <row r="18" spans="1:4" ht="21.75" customHeight="1">
      <c r="A18" s="63" t="s">
        <v>683</v>
      </c>
      <c r="B18" s="77" t="s">
        <v>212</v>
      </c>
      <c r="C18" s="66" t="s">
        <v>679</v>
      </c>
      <c r="D18" s="330">
        <v>48023054</v>
      </c>
    </row>
    <row r="19" spans="1:4" ht="21.75" customHeight="1">
      <c r="A19" s="63" t="s">
        <v>683</v>
      </c>
      <c r="B19" s="77" t="s">
        <v>213</v>
      </c>
      <c r="C19" s="66" t="s">
        <v>679</v>
      </c>
      <c r="D19" s="330">
        <v>48023054</v>
      </c>
    </row>
    <row r="20" spans="1:4" ht="15.75">
      <c r="A20" s="63" t="s">
        <v>214</v>
      </c>
      <c r="B20" s="69" t="s">
        <v>215</v>
      </c>
      <c r="C20" s="66" t="s">
        <v>270</v>
      </c>
      <c r="D20" s="71">
        <v>15653.8</v>
      </c>
    </row>
    <row r="21" spans="1:4" ht="15.75" customHeight="1">
      <c r="A21" s="63" t="s">
        <v>216</v>
      </c>
      <c r="B21" s="69" t="s">
        <v>217</v>
      </c>
      <c r="C21" s="66" t="s">
        <v>679</v>
      </c>
      <c r="D21" s="79">
        <v>13827000</v>
      </c>
    </row>
    <row r="22" spans="1:4" ht="16.5" customHeight="1">
      <c r="A22" s="63" t="s">
        <v>216</v>
      </c>
      <c r="B22" s="69" t="s">
        <v>218</v>
      </c>
      <c r="C22" s="66" t="s">
        <v>679</v>
      </c>
      <c r="D22" s="71">
        <v>13872000</v>
      </c>
    </row>
    <row r="23" spans="1:4" ht="15.75">
      <c r="A23" s="63" t="s">
        <v>219</v>
      </c>
      <c r="B23" s="80" t="s">
        <v>220</v>
      </c>
      <c r="C23" s="66" t="s">
        <v>205</v>
      </c>
      <c r="D23" s="71">
        <v>341335</v>
      </c>
    </row>
    <row r="24" spans="1:4" ht="15.75">
      <c r="A24" s="63" t="s">
        <v>221</v>
      </c>
      <c r="B24" s="80" t="s">
        <v>222</v>
      </c>
      <c r="C24" s="66" t="s">
        <v>679</v>
      </c>
      <c r="D24" s="81">
        <v>9888188</v>
      </c>
    </row>
    <row r="25" spans="1:4" ht="15.75" customHeight="1">
      <c r="A25" s="63" t="s">
        <v>221</v>
      </c>
      <c r="B25" s="80" t="s">
        <v>223</v>
      </c>
      <c r="C25" s="66" t="s">
        <v>679</v>
      </c>
      <c r="D25" s="81">
        <v>9888188</v>
      </c>
    </row>
    <row r="26" spans="1:4" ht="15.75">
      <c r="A26" s="63" t="s">
        <v>224</v>
      </c>
      <c r="B26" s="82" t="s">
        <v>225</v>
      </c>
      <c r="C26" s="66" t="s">
        <v>205</v>
      </c>
      <c r="D26" s="71">
        <v>8321068</v>
      </c>
    </row>
    <row r="27" spans="1:4" ht="15.75">
      <c r="A27" s="63" t="s">
        <v>226</v>
      </c>
      <c r="B27" s="82" t="s">
        <v>227</v>
      </c>
      <c r="C27" s="66" t="s">
        <v>679</v>
      </c>
      <c r="D27" s="71">
        <v>18996069</v>
      </c>
    </row>
    <row r="28" spans="1:4" ht="14.25" customHeight="1">
      <c r="A28" s="63" t="s">
        <v>226</v>
      </c>
      <c r="B28" s="82" t="s">
        <v>228</v>
      </c>
      <c r="C28" s="66" t="s">
        <v>679</v>
      </c>
      <c r="D28" s="79">
        <v>18996069</v>
      </c>
    </row>
    <row r="29" spans="1:5" ht="31.5">
      <c r="A29" s="63" t="s">
        <v>229</v>
      </c>
      <c r="B29" s="70" t="s">
        <v>230</v>
      </c>
      <c r="C29" s="66" t="s">
        <v>270</v>
      </c>
      <c r="D29" s="79">
        <v>0</v>
      </c>
      <c r="E29" s="143"/>
    </row>
    <row r="30" spans="1:5" ht="31.5">
      <c r="A30" s="63" t="s">
        <v>231</v>
      </c>
      <c r="B30" s="70" t="s">
        <v>232</v>
      </c>
      <c r="C30" s="66" t="s">
        <v>270</v>
      </c>
      <c r="D30" s="79">
        <v>12614.1</v>
      </c>
      <c r="E30" s="143"/>
    </row>
    <row r="31" spans="1:4" ht="15.75" customHeight="1">
      <c r="A31" s="63" t="s">
        <v>233</v>
      </c>
      <c r="B31" s="70" t="s">
        <v>234</v>
      </c>
      <c r="C31" s="66" t="s">
        <v>235</v>
      </c>
      <c r="D31" s="71">
        <v>129864</v>
      </c>
    </row>
    <row r="32" spans="1:4" ht="31.5">
      <c r="A32" s="63" t="s">
        <v>236</v>
      </c>
      <c r="B32" s="70" t="s">
        <v>237</v>
      </c>
      <c r="C32" s="66" t="s">
        <v>270</v>
      </c>
      <c r="D32" s="79">
        <v>0</v>
      </c>
    </row>
    <row r="33" spans="1:4" ht="31.5">
      <c r="A33" s="63">
        <v>15.16</v>
      </c>
      <c r="B33" s="70" t="s">
        <v>238</v>
      </c>
      <c r="C33" s="66" t="s">
        <v>270</v>
      </c>
      <c r="D33" s="71">
        <v>12614.1</v>
      </c>
    </row>
    <row r="34" spans="1:4" s="142" customFormat="1" ht="15.75">
      <c r="A34" s="63" t="s">
        <v>239</v>
      </c>
      <c r="B34" s="70" t="s">
        <v>240</v>
      </c>
      <c r="C34" s="66" t="s">
        <v>235</v>
      </c>
      <c r="D34" s="71">
        <v>129864</v>
      </c>
    </row>
    <row r="35" spans="1:4" ht="31.5">
      <c r="A35" s="63" t="s">
        <v>241</v>
      </c>
      <c r="B35" s="73" t="s">
        <v>242</v>
      </c>
      <c r="C35" s="66" t="s">
        <v>205</v>
      </c>
      <c r="D35" s="79">
        <v>11129</v>
      </c>
    </row>
    <row r="36" spans="1:4" ht="31.5">
      <c r="A36" s="63" t="s">
        <v>243</v>
      </c>
      <c r="B36" s="73" t="s">
        <v>244</v>
      </c>
      <c r="C36" s="66" t="s">
        <v>205</v>
      </c>
      <c r="D36" s="79">
        <v>17254</v>
      </c>
    </row>
    <row r="37" spans="1:4" ht="31.5">
      <c r="A37" s="63" t="s">
        <v>245</v>
      </c>
      <c r="B37" s="83" t="s">
        <v>718</v>
      </c>
      <c r="C37" s="66" t="s">
        <v>719</v>
      </c>
      <c r="D37" s="71">
        <v>903</v>
      </c>
    </row>
    <row r="38" spans="1:4" ht="31.5">
      <c r="A38" s="63" t="s">
        <v>720</v>
      </c>
      <c r="B38" s="73" t="s">
        <v>721</v>
      </c>
      <c r="C38" s="66" t="s">
        <v>205</v>
      </c>
      <c r="D38" s="71">
        <v>11129</v>
      </c>
    </row>
    <row r="39" spans="1:4" ht="31.5">
      <c r="A39" s="63" t="s">
        <v>722</v>
      </c>
      <c r="B39" s="73" t="s">
        <v>723</v>
      </c>
      <c r="C39" s="66" t="s">
        <v>205</v>
      </c>
      <c r="D39" s="71">
        <v>17254</v>
      </c>
    </row>
    <row r="40" spans="1:4" ht="15.75">
      <c r="A40" s="63" t="s">
        <v>724</v>
      </c>
      <c r="B40" s="84" t="s">
        <v>725</v>
      </c>
      <c r="C40" s="66" t="s">
        <v>719</v>
      </c>
      <c r="D40" s="71">
        <v>903</v>
      </c>
    </row>
    <row r="41" spans="1:4" ht="31.5">
      <c r="A41" s="63" t="s">
        <v>726</v>
      </c>
      <c r="B41" s="67" t="s">
        <v>727</v>
      </c>
      <c r="C41" s="66" t="s">
        <v>266</v>
      </c>
      <c r="D41" s="79">
        <v>4054758</v>
      </c>
    </row>
    <row r="42" spans="1:4" ht="31.5">
      <c r="A42" s="63" t="s">
        <v>728</v>
      </c>
      <c r="B42" s="67" t="s">
        <v>729</v>
      </c>
      <c r="C42" s="66" t="s">
        <v>266</v>
      </c>
      <c r="D42" s="79">
        <v>0</v>
      </c>
    </row>
    <row r="43" spans="1:4" ht="31.5">
      <c r="A43" s="63" t="s">
        <v>730</v>
      </c>
      <c r="B43" s="67" t="s">
        <v>731</v>
      </c>
      <c r="C43" s="66" t="s">
        <v>266</v>
      </c>
      <c r="D43" s="79">
        <v>4054758</v>
      </c>
    </row>
    <row r="44" spans="1:4" ht="31.5">
      <c r="A44" s="63" t="s">
        <v>732</v>
      </c>
      <c r="B44" s="67" t="s">
        <v>733</v>
      </c>
      <c r="C44" s="66" t="s">
        <v>266</v>
      </c>
      <c r="D44" s="71">
        <v>0</v>
      </c>
    </row>
    <row r="45" spans="1:4" ht="31.5">
      <c r="A45" s="63">
        <v>30</v>
      </c>
      <c r="B45" s="85" t="s">
        <v>734</v>
      </c>
      <c r="C45" s="66" t="s">
        <v>205</v>
      </c>
      <c r="D45" s="79">
        <v>77316</v>
      </c>
    </row>
    <row r="46" spans="1:4" ht="31.5">
      <c r="A46" s="63">
        <v>30</v>
      </c>
      <c r="B46" s="74" t="s">
        <v>172</v>
      </c>
      <c r="C46" s="66" t="s">
        <v>205</v>
      </c>
      <c r="D46" s="71">
        <v>77316</v>
      </c>
    </row>
    <row r="47" spans="1:4" ht="31.5">
      <c r="A47" s="63" t="s">
        <v>173</v>
      </c>
      <c r="B47" s="86" t="s">
        <v>174</v>
      </c>
      <c r="C47" s="66" t="s">
        <v>679</v>
      </c>
      <c r="D47" s="79">
        <v>24694261</v>
      </c>
    </row>
    <row r="48" spans="1:4" ht="31.5">
      <c r="A48" s="63" t="s">
        <v>173</v>
      </c>
      <c r="B48" s="87" t="s">
        <v>175</v>
      </c>
      <c r="C48" s="66" t="s">
        <v>679</v>
      </c>
      <c r="D48" s="79">
        <v>24694261</v>
      </c>
    </row>
    <row r="49" spans="1:4" ht="31.5">
      <c r="A49" s="63">
        <v>32</v>
      </c>
      <c r="B49" s="86" t="s">
        <v>176</v>
      </c>
      <c r="C49" s="66" t="s">
        <v>679</v>
      </c>
      <c r="D49" s="79">
        <v>24694261</v>
      </c>
    </row>
    <row r="50" spans="1:4" ht="31.5">
      <c r="A50" s="63">
        <v>32</v>
      </c>
      <c r="B50" s="87" t="s">
        <v>177</v>
      </c>
      <c r="C50" s="66" t="s">
        <v>679</v>
      </c>
      <c r="D50" s="79">
        <v>24694261</v>
      </c>
    </row>
    <row r="51" spans="1:4" ht="31.5">
      <c r="A51" s="63" t="s">
        <v>178</v>
      </c>
      <c r="B51" s="88" t="s">
        <v>760</v>
      </c>
      <c r="C51" s="66" t="s">
        <v>679</v>
      </c>
      <c r="D51" s="79">
        <v>0</v>
      </c>
    </row>
    <row r="52" spans="1:4" ht="15.75">
      <c r="A52" s="63">
        <v>33.34</v>
      </c>
      <c r="B52" s="89" t="s">
        <v>761</v>
      </c>
      <c r="C52" s="66" t="s">
        <v>679</v>
      </c>
      <c r="D52" s="79">
        <v>12684294</v>
      </c>
    </row>
    <row r="53" spans="1:4" ht="31.5">
      <c r="A53" s="63">
        <v>34</v>
      </c>
      <c r="B53" s="88" t="s">
        <v>762</v>
      </c>
      <c r="C53" s="66" t="s">
        <v>679</v>
      </c>
      <c r="D53" s="71">
        <v>0</v>
      </c>
    </row>
    <row r="54" spans="1:4" ht="15.75">
      <c r="A54" s="63">
        <v>34</v>
      </c>
      <c r="B54" s="89" t="s">
        <v>763</v>
      </c>
      <c r="C54" s="66" t="s">
        <v>679</v>
      </c>
      <c r="D54" s="71">
        <v>12684294</v>
      </c>
    </row>
    <row r="55" spans="1:4" ht="31.5">
      <c r="A55" s="63">
        <v>35</v>
      </c>
      <c r="B55" s="75" t="s">
        <v>764</v>
      </c>
      <c r="C55" s="66" t="s">
        <v>765</v>
      </c>
      <c r="D55" s="71">
        <v>0</v>
      </c>
    </row>
    <row r="56" spans="1:4" ht="16.5" customHeight="1">
      <c r="A56" s="63">
        <v>35</v>
      </c>
      <c r="B56" s="75" t="s">
        <v>766</v>
      </c>
      <c r="C56" s="66" t="s">
        <v>765</v>
      </c>
      <c r="D56" s="71">
        <v>27</v>
      </c>
    </row>
    <row r="57" spans="1:4" ht="15.75">
      <c r="A57" s="63">
        <v>36</v>
      </c>
      <c r="B57" s="75" t="s">
        <v>767</v>
      </c>
      <c r="C57" s="66" t="s">
        <v>765</v>
      </c>
      <c r="D57" s="71">
        <v>0</v>
      </c>
    </row>
    <row r="58" spans="1:4" ht="15.75">
      <c r="A58" s="63">
        <v>37</v>
      </c>
      <c r="B58" s="75" t="s">
        <v>190</v>
      </c>
      <c r="C58" s="66" t="s">
        <v>765</v>
      </c>
      <c r="D58" s="71">
        <v>0</v>
      </c>
    </row>
    <row r="59" spans="1:4" ht="15.75">
      <c r="A59" s="63">
        <v>37</v>
      </c>
      <c r="B59" s="90" t="s">
        <v>191</v>
      </c>
      <c r="C59" s="66" t="s">
        <v>765</v>
      </c>
      <c r="D59" s="71">
        <v>0</v>
      </c>
    </row>
    <row r="60" spans="1:4" ht="31.5">
      <c r="A60" s="63">
        <v>38</v>
      </c>
      <c r="B60" s="75" t="s">
        <v>192</v>
      </c>
      <c r="C60" s="66" t="s">
        <v>679</v>
      </c>
      <c r="D60" s="71">
        <v>0</v>
      </c>
    </row>
    <row r="61" spans="1:4" ht="15.75">
      <c r="A61" s="63">
        <v>38</v>
      </c>
      <c r="B61" s="75" t="s">
        <v>193</v>
      </c>
      <c r="C61" s="66" t="s">
        <v>679</v>
      </c>
      <c r="D61" s="71">
        <v>0</v>
      </c>
    </row>
    <row r="62" spans="1:4" ht="31.5">
      <c r="A62" s="63">
        <v>39</v>
      </c>
      <c r="B62" s="75" t="s">
        <v>744</v>
      </c>
      <c r="C62" s="66" t="s">
        <v>679</v>
      </c>
      <c r="D62" s="79">
        <v>0</v>
      </c>
    </row>
    <row r="63" spans="1:4" ht="15.75">
      <c r="A63" s="63">
        <v>39</v>
      </c>
      <c r="B63" s="75" t="s">
        <v>745</v>
      </c>
      <c r="C63" s="66" t="s">
        <v>719</v>
      </c>
      <c r="D63" s="71">
        <v>14827</v>
      </c>
    </row>
    <row r="64" spans="1:4" ht="31.5">
      <c r="A64" s="63">
        <v>40</v>
      </c>
      <c r="B64" s="77" t="s">
        <v>318</v>
      </c>
      <c r="C64" s="66" t="s">
        <v>266</v>
      </c>
      <c r="D64" s="79">
        <v>11449946</v>
      </c>
    </row>
    <row r="65" spans="1:4" ht="31.5">
      <c r="A65" s="63">
        <v>40</v>
      </c>
      <c r="B65" s="77" t="s">
        <v>300</v>
      </c>
      <c r="C65" s="66" t="s">
        <v>266</v>
      </c>
      <c r="D65" s="79">
        <v>11449946</v>
      </c>
    </row>
    <row r="66" spans="1:4" ht="31.5">
      <c r="A66" s="63" t="s">
        <v>301</v>
      </c>
      <c r="B66" s="77" t="s">
        <v>302</v>
      </c>
      <c r="C66" s="66" t="s">
        <v>266</v>
      </c>
      <c r="D66" s="79">
        <v>927214</v>
      </c>
    </row>
    <row r="67" spans="1:4" ht="47.25">
      <c r="A67" s="63">
        <v>42</v>
      </c>
      <c r="B67" s="77" t="s">
        <v>316</v>
      </c>
      <c r="C67" s="66" t="s">
        <v>266</v>
      </c>
      <c r="D67" s="79">
        <v>927214</v>
      </c>
    </row>
    <row r="68" spans="1:4" ht="31.5">
      <c r="A68" s="63">
        <v>43</v>
      </c>
      <c r="B68" s="91" t="s">
        <v>317</v>
      </c>
      <c r="C68" s="66" t="s">
        <v>270</v>
      </c>
      <c r="D68" s="71">
        <v>0</v>
      </c>
    </row>
    <row r="69" spans="1:4" ht="31.5">
      <c r="A69" s="63">
        <v>43</v>
      </c>
      <c r="B69" s="91" t="s">
        <v>386</v>
      </c>
      <c r="C69" s="66" t="s">
        <v>270</v>
      </c>
      <c r="D69" s="71">
        <v>0</v>
      </c>
    </row>
    <row r="70" spans="1:4" ht="31.5">
      <c r="A70" s="63">
        <v>44</v>
      </c>
      <c r="B70" s="91" t="s">
        <v>387</v>
      </c>
      <c r="C70" s="66" t="s">
        <v>270</v>
      </c>
      <c r="D70" s="71">
        <v>3039.7</v>
      </c>
    </row>
    <row r="71" spans="1:4" ht="48" customHeight="1">
      <c r="A71" s="63">
        <v>45</v>
      </c>
      <c r="B71" s="92" t="s">
        <v>388</v>
      </c>
      <c r="C71" s="66" t="s">
        <v>205</v>
      </c>
      <c r="D71" s="79">
        <v>12034</v>
      </c>
    </row>
    <row r="72" spans="1:4" ht="31.5">
      <c r="A72" s="63">
        <v>45</v>
      </c>
      <c r="B72" s="92" t="s">
        <v>389</v>
      </c>
      <c r="C72" s="66" t="s">
        <v>205</v>
      </c>
      <c r="D72" s="79">
        <v>232270</v>
      </c>
    </row>
    <row r="73" spans="1:4" s="142" customFormat="1" ht="15.75">
      <c r="A73" s="63" t="s">
        <v>390</v>
      </c>
      <c r="B73" s="92" t="s">
        <v>391</v>
      </c>
      <c r="C73" s="66" t="s">
        <v>205</v>
      </c>
      <c r="D73" s="79">
        <v>29476</v>
      </c>
    </row>
    <row r="74" spans="1:4" ht="47.25">
      <c r="A74" s="63">
        <v>47</v>
      </c>
      <c r="B74" s="92" t="s">
        <v>392</v>
      </c>
      <c r="C74" s="66" t="s">
        <v>205</v>
      </c>
      <c r="D74" s="79">
        <v>8450</v>
      </c>
    </row>
    <row r="75" spans="1:4" ht="31.5">
      <c r="A75" s="63">
        <v>48</v>
      </c>
      <c r="B75" s="85" t="s">
        <v>349</v>
      </c>
      <c r="C75" s="66" t="s">
        <v>205</v>
      </c>
      <c r="D75" s="79">
        <v>4402451</v>
      </c>
    </row>
    <row r="76" spans="1:4" ht="31.5">
      <c r="A76" s="63">
        <v>48</v>
      </c>
      <c r="B76" s="85" t="s">
        <v>350</v>
      </c>
      <c r="C76" s="66" t="s">
        <v>205</v>
      </c>
      <c r="D76" s="79">
        <v>4334224</v>
      </c>
    </row>
    <row r="77" spans="1:4" ht="31.5">
      <c r="A77" s="63">
        <v>49</v>
      </c>
      <c r="B77" s="85" t="s">
        <v>351</v>
      </c>
      <c r="C77" s="66" t="s">
        <v>205</v>
      </c>
      <c r="D77" s="79">
        <v>1042330</v>
      </c>
    </row>
    <row r="78" spans="1:4" ht="15.75">
      <c r="A78" s="63" t="s">
        <v>352</v>
      </c>
      <c r="B78" s="90" t="s">
        <v>353</v>
      </c>
      <c r="C78" s="66" t="s">
        <v>765</v>
      </c>
      <c r="D78" s="79">
        <v>0</v>
      </c>
    </row>
    <row r="79" spans="1:5" ht="15.75">
      <c r="A79" s="63">
        <v>51</v>
      </c>
      <c r="B79" s="75" t="s">
        <v>354</v>
      </c>
      <c r="C79" s="66" t="s">
        <v>765</v>
      </c>
      <c r="D79" s="79">
        <v>4618</v>
      </c>
      <c r="E79" s="144"/>
    </row>
    <row r="80" spans="1:4" ht="31.5">
      <c r="A80" s="63" t="s">
        <v>355</v>
      </c>
      <c r="B80" s="93" t="s">
        <v>356</v>
      </c>
      <c r="C80" s="66" t="s">
        <v>270</v>
      </c>
      <c r="D80" s="94">
        <v>3039.7</v>
      </c>
    </row>
    <row r="81" spans="1:5" ht="47.25">
      <c r="A81" s="63" t="s">
        <v>357</v>
      </c>
      <c r="B81" s="95" t="s">
        <v>358</v>
      </c>
      <c r="C81" s="66" t="s">
        <v>235</v>
      </c>
      <c r="D81" s="96">
        <v>327500</v>
      </c>
      <c r="E81" s="145"/>
    </row>
    <row r="82" spans="1:4" ht="31.5">
      <c r="A82" s="63" t="s">
        <v>359</v>
      </c>
      <c r="B82" s="97" t="s">
        <v>319</v>
      </c>
      <c r="C82" s="66" t="s">
        <v>270</v>
      </c>
      <c r="D82" s="71">
        <v>0</v>
      </c>
    </row>
    <row r="83" spans="1:4" ht="31.5">
      <c r="A83" s="63" t="s">
        <v>320</v>
      </c>
      <c r="B83" s="98" t="s">
        <v>321</v>
      </c>
      <c r="C83" s="66" t="s">
        <v>270</v>
      </c>
      <c r="D83" s="71">
        <v>3039.7</v>
      </c>
    </row>
    <row r="84" spans="1:5" ht="31.5">
      <c r="A84" s="63" t="s">
        <v>322</v>
      </c>
      <c r="B84" s="95" t="s">
        <v>323</v>
      </c>
      <c r="C84" s="66" t="s">
        <v>235</v>
      </c>
      <c r="D84" s="99">
        <v>327500</v>
      </c>
      <c r="E84" s="145"/>
    </row>
    <row r="85" spans="1:4" ht="31.5">
      <c r="A85" s="63" t="s">
        <v>324</v>
      </c>
      <c r="B85" s="100" t="s">
        <v>325</v>
      </c>
      <c r="C85" s="66" t="s">
        <v>205</v>
      </c>
      <c r="D85" s="79">
        <v>253196</v>
      </c>
    </row>
    <row r="86" spans="1:4" ht="31.5">
      <c r="A86" s="63" t="s">
        <v>326</v>
      </c>
      <c r="B86" s="101" t="s">
        <v>279</v>
      </c>
      <c r="C86" s="66" t="s">
        <v>205</v>
      </c>
      <c r="D86" s="79">
        <v>8450</v>
      </c>
    </row>
    <row r="87" spans="1:4" ht="31.5">
      <c r="A87" s="63" t="s">
        <v>280</v>
      </c>
      <c r="B87" s="101" t="s">
        <v>281</v>
      </c>
      <c r="C87" s="66" t="s">
        <v>205</v>
      </c>
      <c r="D87" s="79">
        <v>253196</v>
      </c>
    </row>
    <row r="88" spans="1:4" ht="31.5">
      <c r="A88" s="63" t="s">
        <v>282</v>
      </c>
      <c r="B88" s="102" t="s">
        <v>283</v>
      </c>
      <c r="C88" s="66" t="s">
        <v>266</v>
      </c>
      <c r="D88" s="71">
        <v>0</v>
      </c>
    </row>
    <row r="89" spans="1:4" ht="46.5" customHeight="1">
      <c r="A89" s="63" t="s">
        <v>284</v>
      </c>
      <c r="B89" s="102" t="s">
        <v>285</v>
      </c>
      <c r="C89" s="66" t="s">
        <v>266</v>
      </c>
      <c r="D89" s="71">
        <v>0</v>
      </c>
    </row>
    <row r="90" spans="1:4" ht="31.5">
      <c r="A90" s="63" t="s">
        <v>286</v>
      </c>
      <c r="B90" s="102" t="s">
        <v>338</v>
      </c>
      <c r="C90" s="66" t="s">
        <v>266</v>
      </c>
      <c r="D90" s="71">
        <v>0</v>
      </c>
    </row>
    <row r="91" spans="1:4" ht="31.5">
      <c r="A91" s="63" t="s">
        <v>339</v>
      </c>
      <c r="B91" s="103" t="s">
        <v>340</v>
      </c>
      <c r="C91" s="66" t="s">
        <v>205</v>
      </c>
      <c r="D91" s="71">
        <v>0</v>
      </c>
    </row>
    <row r="92" spans="1:4" ht="47.25">
      <c r="A92" s="63" t="s">
        <v>341</v>
      </c>
      <c r="B92" s="104" t="s">
        <v>342</v>
      </c>
      <c r="C92" s="66" t="s">
        <v>205</v>
      </c>
      <c r="D92" s="71">
        <v>5376554</v>
      </c>
    </row>
    <row r="93" spans="1:4" ht="31.5">
      <c r="A93" s="63" t="s">
        <v>343</v>
      </c>
      <c r="B93" s="105" t="s">
        <v>344</v>
      </c>
      <c r="C93" s="66" t="s">
        <v>205</v>
      </c>
      <c r="D93" s="71">
        <v>5376554</v>
      </c>
    </row>
    <row r="94" spans="1:4" ht="15.75">
      <c r="A94" s="63">
        <v>72</v>
      </c>
      <c r="B94" s="88" t="s">
        <v>345</v>
      </c>
      <c r="C94" s="66" t="s">
        <v>346</v>
      </c>
      <c r="D94" s="71">
        <v>0</v>
      </c>
    </row>
    <row r="95" spans="1:4" ht="15.75" customHeight="1">
      <c r="A95" s="63">
        <v>72</v>
      </c>
      <c r="B95" s="88" t="s">
        <v>347</v>
      </c>
      <c r="C95" s="66" t="s">
        <v>346</v>
      </c>
      <c r="D95" s="71">
        <v>0</v>
      </c>
    </row>
    <row r="96" spans="1:4" ht="15.75">
      <c r="A96" s="63">
        <v>73</v>
      </c>
      <c r="B96" s="88" t="s">
        <v>735</v>
      </c>
      <c r="C96" s="66" t="s">
        <v>736</v>
      </c>
      <c r="D96" s="79">
        <v>0.196</v>
      </c>
    </row>
    <row r="97" spans="1:4" ht="15.75">
      <c r="A97" s="63">
        <v>73</v>
      </c>
      <c r="B97" s="88" t="s">
        <v>737</v>
      </c>
      <c r="C97" s="66" t="s">
        <v>736</v>
      </c>
      <c r="D97" s="79">
        <v>0.196</v>
      </c>
    </row>
    <row r="98" spans="1:4" ht="15.75">
      <c r="A98" s="63">
        <v>74</v>
      </c>
      <c r="B98" s="88" t="s">
        <v>738</v>
      </c>
      <c r="C98" s="66" t="s">
        <v>251</v>
      </c>
      <c r="D98" s="79">
        <v>39.4</v>
      </c>
    </row>
    <row r="99" spans="1:4" ht="15.75">
      <c r="A99" s="63">
        <v>74</v>
      </c>
      <c r="B99" s="88" t="s">
        <v>739</v>
      </c>
      <c r="C99" s="66" t="s">
        <v>251</v>
      </c>
      <c r="D99" s="79">
        <v>39.4</v>
      </c>
    </row>
    <row r="100" spans="1:4" ht="15.75">
      <c r="A100" s="63">
        <v>75</v>
      </c>
      <c r="B100" s="88" t="s">
        <v>740</v>
      </c>
      <c r="C100" s="66" t="s">
        <v>251</v>
      </c>
      <c r="D100" s="71">
        <v>10.76</v>
      </c>
    </row>
    <row r="101" spans="1:4" ht="15.75">
      <c r="A101" s="63">
        <v>75</v>
      </c>
      <c r="B101" s="88" t="s">
        <v>741</v>
      </c>
      <c r="C101" s="66" t="s">
        <v>251</v>
      </c>
      <c r="D101" s="71">
        <v>10.76</v>
      </c>
    </row>
    <row r="102" spans="1:4" ht="15.75">
      <c r="A102" s="63">
        <v>76</v>
      </c>
      <c r="B102" s="88" t="s">
        <v>515</v>
      </c>
      <c r="C102" s="66" t="s">
        <v>251</v>
      </c>
      <c r="D102" s="71">
        <v>54</v>
      </c>
    </row>
    <row r="103" spans="1:4" ht="15.75">
      <c r="A103" s="63">
        <v>76</v>
      </c>
      <c r="B103" s="88" t="s">
        <v>516</v>
      </c>
      <c r="C103" s="66" t="s">
        <v>251</v>
      </c>
      <c r="D103" s="79">
        <v>54</v>
      </c>
    </row>
    <row r="104" spans="1:4" ht="15.75">
      <c r="A104" s="63">
        <v>77</v>
      </c>
      <c r="B104" s="88" t="s">
        <v>517</v>
      </c>
      <c r="C104" s="66" t="s">
        <v>518</v>
      </c>
      <c r="D104" s="79">
        <v>7.5</v>
      </c>
    </row>
    <row r="105" spans="1:4" s="142" customFormat="1" ht="15.75">
      <c r="A105" s="63">
        <v>77</v>
      </c>
      <c r="B105" s="88" t="s">
        <v>519</v>
      </c>
      <c r="C105" s="78" t="s">
        <v>518</v>
      </c>
      <c r="D105" s="79">
        <v>7.5</v>
      </c>
    </row>
    <row r="106" spans="1:4" ht="47.25">
      <c r="A106" s="63">
        <v>78</v>
      </c>
      <c r="B106" s="86" t="s">
        <v>520</v>
      </c>
      <c r="C106" s="66" t="s">
        <v>765</v>
      </c>
      <c r="D106" s="78">
        <v>0</v>
      </c>
    </row>
    <row r="107" spans="1:4" ht="63">
      <c r="A107" s="63">
        <v>78</v>
      </c>
      <c r="B107" s="106" t="s">
        <v>521</v>
      </c>
      <c r="C107" s="66" t="s">
        <v>765</v>
      </c>
      <c r="D107" s="107">
        <v>0</v>
      </c>
    </row>
    <row r="108" spans="1:4" ht="63">
      <c r="A108" s="63">
        <v>79</v>
      </c>
      <c r="B108" s="88" t="s">
        <v>10</v>
      </c>
      <c r="C108" s="66" t="s">
        <v>765</v>
      </c>
      <c r="D108" s="71"/>
    </row>
    <row r="109" spans="1:4" ht="75" customHeight="1">
      <c r="A109" s="63">
        <v>79</v>
      </c>
      <c r="B109" s="108" t="s">
        <v>11</v>
      </c>
      <c r="C109" s="66" t="s">
        <v>765</v>
      </c>
      <c r="D109" s="109"/>
    </row>
    <row r="110" spans="1:4" ht="15.75">
      <c r="A110" s="59"/>
      <c r="B110" s="110" t="s">
        <v>12</v>
      </c>
      <c r="C110" s="60"/>
      <c r="D110" s="60"/>
    </row>
    <row r="111" spans="1:4" ht="47.25">
      <c r="A111" s="63" t="s">
        <v>473</v>
      </c>
      <c r="B111" s="111" t="s">
        <v>474</v>
      </c>
      <c r="C111" s="63" t="s">
        <v>262</v>
      </c>
      <c r="D111" s="63" t="s">
        <v>475</v>
      </c>
    </row>
    <row r="112" spans="1:4" ht="15.75">
      <c r="A112" s="112"/>
      <c r="B112" s="113" t="s">
        <v>476</v>
      </c>
      <c r="C112" s="114"/>
      <c r="D112" s="115"/>
    </row>
    <row r="113" spans="1:4" ht="47.25">
      <c r="A113" s="63">
        <v>1</v>
      </c>
      <c r="B113" s="116" t="s">
        <v>477</v>
      </c>
      <c r="C113" s="66" t="s">
        <v>251</v>
      </c>
      <c r="D113" s="117">
        <f>IF('[2]Лист1'!D4=0,"нет данных",100*'[2]Лист1'!D3/'[2]Лист1'!D4)</f>
        <v>0</v>
      </c>
    </row>
    <row r="114" spans="1:4" s="146" customFormat="1" ht="47.25">
      <c r="A114" s="63">
        <v>2</v>
      </c>
      <c r="B114" s="118" t="s">
        <v>479</v>
      </c>
      <c r="C114" s="66" t="s">
        <v>251</v>
      </c>
      <c r="D114" s="117">
        <f>IF('[2]Лист1'!D6=0,"нет данных",100*'[2]Лист1'!D5/'[2]Лист1'!D6)</f>
        <v>0</v>
      </c>
    </row>
    <row r="115" spans="1:4" ht="47.25">
      <c r="A115" s="63">
        <v>3</v>
      </c>
      <c r="B115" s="119" t="s">
        <v>480</v>
      </c>
      <c r="C115" s="66" t="s">
        <v>251</v>
      </c>
      <c r="D115" s="117">
        <f>IF('[2]Лист1'!D8=0,"нет данных",100*'[2]Лист1'!D7/'[2]Лист1'!D8)</f>
        <v>0</v>
      </c>
    </row>
    <row r="116" spans="1:4" ht="47.25">
      <c r="A116" s="63">
        <v>4</v>
      </c>
      <c r="B116" s="120" t="s">
        <v>19</v>
      </c>
      <c r="C116" s="66" t="s">
        <v>251</v>
      </c>
      <c r="D116" s="117">
        <f>IF('[2]Лист1'!D10=0,"нет данных",100*'[2]Лист1'!D9/'[2]Лист1'!D10)</f>
        <v>0</v>
      </c>
    </row>
    <row r="117" spans="1:4" ht="31.5">
      <c r="A117" s="63">
        <v>5</v>
      </c>
      <c r="B117" s="121" t="s">
        <v>20</v>
      </c>
      <c r="C117" s="66" t="s">
        <v>790</v>
      </c>
      <c r="D117" s="122">
        <f>'[2]Лист1'!D11-'[2]Лист1'!D12</f>
        <v>0</v>
      </c>
    </row>
    <row r="118" spans="1:4" ht="47.25">
      <c r="A118" s="63">
        <v>6</v>
      </c>
      <c r="B118" s="123" t="s">
        <v>524</v>
      </c>
      <c r="C118" s="66" t="s">
        <v>251</v>
      </c>
      <c r="D118" s="117" t="str">
        <f>IF('[2]Лист1'!D13=0,"0",100*'[2]Лист1'!D13/'[2]Лист1'!D14)</f>
        <v>0</v>
      </c>
    </row>
    <row r="119" spans="1:4" ht="31.5">
      <c r="A119" s="63">
        <v>7</v>
      </c>
      <c r="B119" s="123" t="s">
        <v>525</v>
      </c>
      <c r="C119" s="66" t="s">
        <v>251</v>
      </c>
      <c r="D119" s="117">
        <f>IF('[2]Лист1'!D16=0,"нет данных",100*'[2]Лист1'!D15/'[2]Лист1'!D16)</f>
        <v>0</v>
      </c>
    </row>
    <row r="120" spans="1:4" ht="31.5">
      <c r="A120" s="124"/>
      <c r="B120" s="125" t="s">
        <v>526</v>
      </c>
      <c r="C120" s="126"/>
      <c r="D120" s="127"/>
    </row>
    <row r="121" spans="1:4" ht="15.75">
      <c r="A121" s="63" t="s">
        <v>681</v>
      </c>
      <c r="B121" s="116" t="s">
        <v>527</v>
      </c>
      <c r="C121" s="66" t="s">
        <v>266</v>
      </c>
      <c r="D121" s="122">
        <f>'[2]Лист1'!D4-'[2]Лист1'!D17</f>
        <v>0</v>
      </c>
    </row>
    <row r="122" spans="1:4" ht="15.75">
      <c r="A122" s="63" t="s">
        <v>683</v>
      </c>
      <c r="B122" s="116" t="s">
        <v>528</v>
      </c>
      <c r="C122" s="66" t="s">
        <v>679</v>
      </c>
      <c r="D122" s="122">
        <f>'[2]Лист1'!D18-'[2]Лист1'!D19</f>
        <v>0</v>
      </c>
    </row>
    <row r="123" spans="1:4" ht="15.75">
      <c r="A123" s="63" t="s">
        <v>214</v>
      </c>
      <c r="B123" s="118" t="s">
        <v>529</v>
      </c>
      <c r="C123" s="66" t="s">
        <v>270</v>
      </c>
      <c r="D123" s="122">
        <f>'[2]Лист1'!D6-'[2]Лист1'!D20</f>
        <v>0</v>
      </c>
    </row>
    <row r="124" spans="1:4" ht="15.75">
      <c r="A124" s="63" t="s">
        <v>216</v>
      </c>
      <c r="B124" s="118" t="s">
        <v>530</v>
      </c>
      <c r="C124" s="66" t="s">
        <v>679</v>
      </c>
      <c r="D124" s="122">
        <f>'[2]Лист1'!D21-'[2]Лист1'!D22</f>
        <v>0</v>
      </c>
    </row>
    <row r="125" spans="1:4" ht="15.75">
      <c r="A125" s="63" t="s">
        <v>219</v>
      </c>
      <c r="B125" s="128" t="s">
        <v>531</v>
      </c>
      <c r="C125" s="66" t="s">
        <v>205</v>
      </c>
      <c r="D125" s="122">
        <f>'[2]Лист1'!D8-'[2]Лист1'!D23</f>
        <v>0</v>
      </c>
    </row>
    <row r="126" spans="1:4" ht="15.75">
      <c r="A126" s="63" t="s">
        <v>221</v>
      </c>
      <c r="B126" s="128" t="s">
        <v>532</v>
      </c>
      <c r="C126" s="66" t="s">
        <v>679</v>
      </c>
      <c r="D126" s="122">
        <f>'[2]Лист1'!D24-'[2]Лист1'!D25</f>
        <v>0</v>
      </c>
    </row>
    <row r="127" spans="1:4" ht="15.75">
      <c r="A127" s="63" t="s">
        <v>224</v>
      </c>
      <c r="B127" s="129" t="s">
        <v>533</v>
      </c>
      <c r="C127" s="66" t="s">
        <v>205</v>
      </c>
      <c r="D127" s="122">
        <f>'[2]Лист1'!D10-'[2]Лист1'!D26</f>
        <v>0</v>
      </c>
    </row>
    <row r="128" spans="1:4" ht="15.75">
      <c r="A128" s="63" t="s">
        <v>226</v>
      </c>
      <c r="B128" s="129" t="s">
        <v>534</v>
      </c>
      <c r="C128" s="66" t="s">
        <v>679</v>
      </c>
      <c r="D128" s="122">
        <f>'[2]Лист1'!D27-'[2]Лист1'!D28</f>
        <v>0</v>
      </c>
    </row>
    <row r="129" spans="1:4" ht="15.75">
      <c r="A129" s="124"/>
      <c r="B129" s="125" t="s">
        <v>535</v>
      </c>
      <c r="C129" s="126"/>
      <c r="D129" s="127"/>
    </row>
    <row r="130" spans="1:4" ht="31.5">
      <c r="A130" s="63">
        <v>12</v>
      </c>
      <c r="B130" s="118" t="s">
        <v>536</v>
      </c>
      <c r="C130" s="66" t="s">
        <v>537</v>
      </c>
      <c r="D130" s="117">
        <f>IF('[2]Лист1'!D31=0,"нет данных",'[2]Лист1'!D29/'[2]Лист1'!D31)</f>
        <v>0.007877047467702859</v>
      </c>
    </row>
    <row r="131" spans="1:4" ht="31.5">
      <c r="A131" s="63">
        <v>13</v>
      </c>
      <c r="B131" s="118" t="s">
        <v>1</v>
      </c>
      <c r="C131" s="66" t="s">
        <v>537</v>
      </c>
      <c r="D131" s="117">
        <f>IF('[2]Лист1'!D31=0,"нет данных",'[2]Лист1'!D30/'[2]Лист1'!D31)</f>
        <v>0.07303718462469352</v>
      </c>
    </row>
    <row r="132" spans="1:4" ht="31.5">
      <c r="A132" s="63">
        <v>14</v>
      </c>
      <c r="B132" s="118" t="s">
        <v>2</v>
      </c>
      <c r="C132" s="66" t="s">
        <v>537</v>
      </c>
      <c r="D132" s="117">
        <f>IF('[2]Лист1'!D31=0,"нет данных",'[2]Лист1'!D29/'[2]Лист1'!D31-'[2]Лист1'!D32/'[2]Лист1'!D34)</f>
        <v>0</v>
      </c>
    </row>
    <row r="133" spans="1:4" ht="31.5">
      <c r="A133" s="63">
        <v>15</v>
      </c>
      <c r="B133" s="118" t="s">
        <v>3</v>
      </c>
      <c r="C133" s="66" t="s">
        <v>537</v>
      </c>
      <c r="D133" s="117">
        <f>IF('[2]Лист1'!D31=0,"нет данных",'[2]Лист1'!D30/'[2]Лист1'!D31-'[2]Лист1'!D33/'[2]Лист1'!D34)</f>
        <v>0</v>
      </c>
    </row>
    <row r="134" spans="1:4" ht="47.25">
      <c r="A134" s="63">
        <v>16</v>
      </c>
      <c r="B134" s="130" t="s">
        <v>4</v>
      </c>
      <c r="C134" s="66"/>
      <c r="D134" s="117">
        <f>IF('[2]Лист1'!D29=0,"нет данных",'[2]Лист1'!D30/'[2]Лист1'!D29-'[2]Лист1'!D33/'[2]Лист1'!D32)</f>
        <v>0</v>
      </c>
    </row>
    <row r="135" spans="1:4" ht="31.5">
      <c r="A135" s="63">
        <v>17</v>
      </c>
      <c r="B135" s="128" t="s">
        <v>5</v>
      </c>
      <c r="C135" s="66" t="s">
        <v>6</v>
      </c>
      <c r="D135" s="117">
        <f>IF('[2]Лист1'!D37=0,"нет данных",'[2]Лист1'!D35/'[2]Лист1'!D37)</f>
        <v>8.654447900466563</v>
      </c>
    </row>
    <row r="136" spans="1:4" ht="31.5">
      <c r="A136" s="63">
        <v>18</v>
      </c>
      <c r="B136" s="128" t="s">
        <v>385</v>
      </c>
      <c r="C136" s="66" t="s">
        <v>6</v>
      </c>
      <c r="D136" s="117">
        <f>IF('[2]Лист1'!D37=0,"нет данных",'[2]Лист1'!D36/'[2]Лист1'!D37)</f>
        <v>30.557465007776052</v>
      </c>
    </row>
    <row r="137" spans="1:4" ht="31.5">
      <c r="A137" s="63">
        <v>19</v>
      </c>
      <c r="B137" s="128" t="s">
        <v>442</v>
      </c>
      <c r="C137" s="66" t="s">
        <v>6</v>
      </c>
      <c r="D137" s="117">
        <f>IF('[2]Лист1'!D37=0,"нет данных",'[2]Лист1'!D35/'[2]Лист1'!D37-'[2]Лист1'!D38/'[2]Лист1'!D40)</f>
        <v>0</v>
      </c>
    </row>
    <row r="138" spans="1:4" ht="31.5">
      <c r="A138" s="63">
        <v>20</v>
      </c>
      <c r="B138" s="128" t="s">
        <v>401</v>
      </c>
      <c r="C138" s="66" t="s">
        <v>6</v>
      </c>
      <c r="D138" s="117">
        <f>IF('[2]Лист1'!D37=0,"нет данных",'[2]Лист1'!D36/'[2]Лист1'!D37-'[2]Лист1'!D39/'[2]Лист1'!D40)</f>
        <v>0</v>
      </c>
    </row>
    <row r="139" spans="1:4" ht="47.25">
      <c r="A139" s="63">
        <v>21</v>
      </c>
      <c r="B139" s="128" t="s">
        <v>402</v>
      </c>
      <c r="C139" s="66"/>
      <c r="D139" s="117">
        <f>IF('[2]Лист1'!D35=0,"нет данных",'[2]Лист1'!D36/'[2]Лист1'!D35-'[2]Лист1'!D39/'[2]Лист1'!D38)</f>
        <v>0</v>
      </c>
    </row>
    <row r="140" spans="1:4" ht="31.5">
      <c r="A140" s="63">
        <v>22</v>
      </c>
      <c r="B140" s="116" t="s">
        <v>403</v>
      </c>
      <c r="C140" s="66" t="s">
        <v>404</v>
      </c>
      <c r="D140" s="117">
        <f>IF('[2]Лист1'!D37=0,"нет данных",'[2]Лист1'!D41/'[2]Лист1'!D37)</f>
        <v>1731.1975116640747</v>
      </c>
    </row>
    <row r="141" spans="1:4" ht="31.5">
      <c r="A141" s="63">
        <v>23</v>
      </c>
      <c r="B141" s="116" t="s">
        <v>405</v>
      </c>
      <c r="C141" s="66" t="s">
        <v>404</v>
      </c>
      <c r="D141" s="117">
        <f>IF('[2]Лист1'!D37=0,"нет данных",'[2]Лист1'!D42/'[2]Лист1'!D37)</f>
        <v>0</v>
      </c>
    </row>
    <row r="142" spans="1:4" ht="31.5">
      <c r="A142" s="63">
        <v>24</v>
      </c>
      <c r="B142" s="116" t="s">
        <v>406</v>
      </c>
      <c r="C142" s="60" t="s">
        <v>404</v>
      </c>
      <c r="D142" s="117">
        <f>IF('[2]Лист1'!D37=0,"нет данных",'[2]Лист1'!D41/'[2]Лист1'!D37-'[2]Лист1'!D43/'[2]Лист1'!D40)</f>
        <v>0</v>
      </c>
    </row>
    <row r="143" spans="1:4" ht="31.5">
      <c r="A143" s="63">
        <v>25</v>
      </c>
      <c r="B143" s="116" t="s">
        <v>407</v>
      </c>
      <c r="C143" s="60" t="s">
        <v>404</v>
      </c>
      <c r="D143" s="117">
        <f>IF('[2]Лист1'!D37=0,"нет данных",'[2]Лист1'!D42/'[2]Лист1'!D37-'[2]Лист1'!D44/'[2]Лист1'!D40)</f>
        <v>0</v>
      </c>
    </row>
    <row r="144" spans="1:4" ht="47.25">
      <c r="A144" s="63">
        <v>26</v>
      </c>
      <c r="B144" s="131" t="s">
        <v>408</v>
      </c>
      <c r="C144" s="66"/>
      <c r="D144" s="117">
        <f>IF('[2]Лист1'!D41=0,"нет данных",'[2]Лист1'!D42/'[2]Лист1'!D41-'[2]Лист1'!D44/'[2]Лист1'!D43)</f>
        <v>0</v>
      </c>
    </row>
    <row r="145" spans="1:4" ht="47.25">
      <c r="A145" s="63">
        <v>27</v>
      </c>
      <c r="B145" s="131" t="s">
        <v>409</v>
      </c>
      <c r="C145" s="66" t="s">
        <v>251</v>
      </c>
      <c r="D145" s="117">
        <f>IF('[2]Лист1'!D41=0,"нет данных",100*'[2]Лист1'!D41/('[2]Лист1'!D41+'[2]Лист1'!D42))</f>
        <v>100</v>
      </c>
    </row>
    <row r="146" spans="1:4" ht="47.25">
      <c r="A146" s="63">
        <v>28</v>
      </c>
      <c r="B146" s="132" t="s">
        <v>360</v>
      </c>
      <c r="C146" s="66" t="s">
        <v>251</v>
      </c>
      <c r="D146" s="117">
        <f>IF('[2]Лист1'!D29=0,"нет данных",100*'[2]Лист1'!D29/('[2]Лист1'!D29+'[2]Лист1'!D30))</f>
        <v>9.735058053455935</v>
      </c>
    </row>
    <row r="147" spans="1:4" ht="47.25">
      <c r="A147" s="63">
        <v>29</v>
      </c>
      <c r="B147" s="133" t="s">
        <v>361</v>
      </c>
      <c r="C147" s="66" t="s">
        <v>251</v>
      </c>
      <c r="D147" s="117">
        <f>IF('[2]Лист1'!D35=0,"нет данных",100*'[2]Лист1'!D35/('[2]Лист1'!D35+'[2]Лист1'!D36))</f>
        <v>22.070965833057684</v>
      </c>
    </row>
    <row r="148" spans="1:4" ht="47.25">
      <c r="A148" s="63">
        <v>30</v>
      </c>
      <c r="B148" s="134" t="s">
        <v>362</v>
      </c>
      <c r="C148" s="66" t="s">
        <v>251</v>
      </c>
      <c r="D148" s="117">
        <f>IF('[2]Лист1'!D46=0,"нет данных",100*'[2]Лист1'!D45/'[2]Лист1'!D46)</f>
        <v>100</v>
      </c>
    </row>
    <row r="149" spans="1:4" ht="31.5">
      <c r="A149" s="63">
        <v>31</v>
      </c>
      <c r="B149" s="135" t="s">
        <v>363</v>
      </c>
      <c r="C149" s="66" t="s">
        <v>251</v>
      </c>
      <c r="D149" s="136">
        <f>IF('[2]Лист1'!D48=0,"нет данных",100*'[2]Лист1'!D47/'[2]Лист1'!D48)</f>
        <v>100</v>
      </c>
    </row>
    <row r="150" spans="1:4" ht="31.5">
      <c r="A150" s="63">
        <v>32</v>
      </c>
      <c r="B150" s="135" t="s">
        <v>364</v>
      </c>
      <c r="C150" s="66" t="s">
        <v>251</v>
      </c>
      <c r="D150" s="136">
        <f>IF('[2]Лист1'!D48=0,"нет данных",100*('[2]Лист1'!D47/'[2]Лист1'!D48-'[2]Лист1'!D49/'[2]Лист1'!D50))</f>
        <v>0</v>
      </c>
    </row>
    <row r="151" spans="1:4" ht="31.5">
      <c r="A151" s="63">
        <v>33</v>
      </c>
      <c r="B151" s="135" t="s">
        <v>297</v>
      </c>
      <c r="C151" s="66" t="s">
        <v>251</v>
      </c>
      <c r="D151" s="117">
        <f>IF('[2]Лист1'!D52=0,"нет данных",100*'[2]Лист1'!D51/'[2]Лист1'!D52)</f>
        <v>0</v>
      </c>
    </row>
    <row r="152" spans="1:4" ht="31.5">
      <c r="A152" s="63">
        <v>34</v>
      </c>
      <c r="B152" s="135" t="s">
        <v>298</v>
      </c>
      <c r="C152" s="66" t="s">
        <v>251</v>
      </c>
      <c r="D152" s="117">
        <f>IF('[2]Лист1'!D54=0,"нет данных",100*('[2]Лист1'!D51/'[2]Лист1'!D52-'[2]Лист1'!D53/'[2]Лист1'!D54))</f>
        <v>0</v>
      </c>
    </row>
    <row r="153" spans="1:4" ht="31.5">
      <c r="A153" s="63">
        <v>35</v>
      </c>
      <c r="B153" s="135" t="s">
        <v>371</v>
      </c>
      <c r="C153" s="66" t="s">
        <v>251</v>
      </c>
      <c r="D153" s="117">
        <f>IF('[2]Лист1'!D56=0,"нет данных",100*'[2]Лист1'!D55/'[2]Лист1'!D56)</f>
        <v>0</v>
      </c>
    </row>
    <row r="154" spans="1:4" ht="15.75">
      <c r="A154" s="63">
        <v>36</v>
      </c>
      <c r="B154" s="135" t="s">
        <v>372</v>
      </c>
      <c r="C154" s="66" t="s">
        <v>765</v>
      </c>
      <c r="D154" s="122">
        <f>'[2]Лист1'!D57</f>
        <v>0</v>
      </c>
    </row>
    <row r="155" spans="1:4" ht="31.5">
      <c r="A155" s="63">
        <v>37</v>
      </c>
      <c r="B155" s="135" t="s">
        <v>373</v>
      </c>
      <c r="C155" s="66" t="s">
        <v>251</v>
      </c>
      <c r="D155" s="117" t="str">
        <f>IF('[2]Лист1'!D59=0,"нет данных",100*'[2]Лист1'!D58/'[2]Лист1'!D59)</f>
        <v>нет данных</v>
      </c>
    </row>
    <row r="156" spans="1:4" ht="47.25">
      <c r="A156" s="63">
        <v>38</v>
      </c>
      <c r="B156" s="135" t="s">
        <v>367</v>
      </c>
      <c r="C156" s="66" t="s">
        <v>251</v>
      </c>
      <c r="D156" s="117" t="str">
        <f>IF('[2]Лист1'!D61=0,"нет данных",100*'[2]Лист1'!D60/'[2]Лист1'!D61)</f>
        <v>нет данных</v>
      </c>
    </row>
    <row r="157" spans="1:4" ht="31.5">
      <c r="A157" s="63">
        <v>39</v>
      </c>
      <c r="B157" s="135" t="s">
        <v>368</v>
      </c>
      <c r="C157" s="66" t="s">
        <v>369</v>
      </c>
      <c r="D157" s="117">
        <f>IF('[2]Лист1'!D63=0,"нет данных",'[2]Лист1'!D62/'[2]Лист1'!D63)</f>
        <v>0</v>
      </c>
    </row>
    <row r="158" spans="1:4" ht="15.75">
      <c r="A158" s="112"/>
      <c r="B158" s="137" t="s">
        <v>370</v>
      </c>
      <c r="C158" s="126"/>
      <c r="D158" s="138"/>
    </row>
    <row r="159" spans="1:4" ht="63">
      <c r="A159" s="63">
        <v>40</v>
      </c>
      <c r="B159" s="131" t="s">
        <v>423</v>
      </c>
      <c r="C159" s="66" t="s">
        <v>251</v>
      </c>
      <c r="D159" s="117">
        <f>IF('[2]Лист1'!D65=0,"нет данных",100*'[2]Лист1'!D64/'[2]Лист1'!D65)</f>
        <v>100</v>
      </c>
    </row>
    <row r="160" spans="1:4" ht="47.25">
      <c r="A160" s="63">
        <v>41</v>
      </c>
      <c r="B160" s="131" t="s">
        <v>501</v>
      </c>
      <c r="C160" s="66" t="s">
        <v>251</v>
      </c>
      <c r="D160" s="117">
        <f>IF('[2]Лист1'!D66=0,"нет данных",100*'[2]Лист1'!D3/'[2]Лист1'!D66)</f>
        <v>0</v>
      </c>
    </row>
    <row r="161" spans="1:4" ht="63">
      <c r="A161" s="63">
        <v>42</v>
      </c>
      <c r="B161" s="131" t="s">
        <v>424</v>
      </c>
      <c r="C161" s="66" t="s">
        <v>251</v>
      </c>
      <c r="D161" s="117">
        <f>IF('[2]Лист1'!D66=0,"нет данных",100*'[2]Лист1'!D67/'[2]Лист1'!D66)</f>
        <v>100</v>
      </c>
    </row>
    <row r="162" spans="1:4" ht="47.25">
      <c r="A162" s="63">
        <v>43</v>
      </c>
      <c r="B162" s="132" t="s">
        <v>425</v>
      </c>
      <c r="C162" s="66" t="s">
        <v>251</v>
      </c>
      <c r="D162" s="117" t="str">
        <f>IF('[2]Лист1'!D69=0,"нет данных",100*'[2]Лист1'!D68/'[2]Лист1'!D69)</f>
        <v>нет данных</v>
      </c>
    </row>
    <row r="163" spans="1:4" ht="47.25">
      <c r="A163" s="63">
        <v>44</v>
      </c>
      <c r="B163" s="132" t="s">
        <v>426</v>
      </c>
      <c r="C163" s="66" t="s">
        <v>251</v>
      </c>
      <c r="D163" s="117">
        <f>IF('[2]Лист1'!D70=0,"нет данных",100*'[2]Лист1'!D5/'[2]Лист1'!D70)</f>
        <v>0</v>
      </c>
    </row>
    <row r="164" spans="1:4" ht="47.25">
      <c r="A164" s="63">
        <v>45</v>
      </c>
      <c r="B164" s="133" t="s">
        <v>522</v>
      </c>
      <c r="C164" s="66" t="s">
        <v>251</v>
      </c>
      <c r="D164" s="117">
        <f>IF('[2]Лист1'!D72=0,"нет данных",100*'[2]Лист1'!D71/'[2]Лист1'!D72)</f>
        <v>10.06865999126061</v>
      </c>
    </row>
    <row r="165" spans="1:4" ht="47.25">
      <c r="A165" s="63">
        <v>46</v>
      </c>
      <c r="B165" s="133" t="s">
        <v>523</v>
      </c>
      <c r="C165" s="66" t="s">
        <v>251</v>
      </c>
      <c r="D165" s="117">
        <f>IF('[2]Лист1'!D73=0,"нет данных",100*'[2]Лист1'!D7/'[2]Лист1'!D73)</f>
        <v>0</v>
      </c>
    </row>
    <row r="166" spans="1:4" ht="47.25">
      <c r="A166" s="63">
        <v>47</v>
      </c>
      <c r="B166" s="133" t="s">
        <v>443</v>
      </c>
      <c r="C166" s="66" t="s">
        <v>251</v>
      </c>
      <c r="D166" s="117">
        <f>IF('[2]Лист1'!D73=0,"нет данных",100*'[2]Лист1'!D74/'[2]Лист1'!D73)</f>
        <v>11.402120297430612</v>
      </c>
    </row>
    <row r="167" spans="1:4" ht="63">
      <c r="A167" s="63">
        <v>48</v>
      </c>
      <c r="B167" s="134" t="s">
        <v>13</v>
      </c>
      <c r="C167" s="66" t="s">
        <v>251</v>
      </c>
      <c r="D167" s="117">
        <f>IF('[2]Лист1'!D76=0,"нет данных",100*'[2]Лист1'!D75/'[2]Лист1'!D76)</f>
        <v>78.62048359778575</v>
      </c>
    </row>
    <row r="168" spans="1:4" ht="63">
      <c r="A168" s="63">
        <v>49</v>
      </c>
      <c r="B168" s="134" t="s">
        <v>14</v>
      </c>
      <c r="C168" s="66" t="s">
        <v>251</v>
      </c>
      <c r="D168" s="117">
        <f>IF('[2]Лист1'!D77=0,"нет данных",100*'[2]Лист1'!D9/'[2]Лист1'!D77)</f>
        <v>0</v>
      </c>
    </row>
    <row r="169" spans="1:4" ht="15.75">
      <c r="A169" s="63">
        <v>50</v>
      </c>
      <c r="B169" s="135" t="s">
        <v>15</v>
      </c>
      <c r="C169" s="66" t="s">
        <v>765</v>
      </c>
      <c r="D169" s="122">
        <f>'[2]Лист1'!D78</f>
        <v>0</v>
      </c>
    </row>
    <row r="170" spans="1:4" ht="15.75">
      <c r="A170" s="63">
        <v>51</v>
      </c>
      <c r="B170" s="135" t="s">
        <v>16</v>
      </c>
      <c r="C170" s="66" t="s">
        <v>251</v>
      </c>
      <c r="D170" s="117">
        <f>IF('[2]Лист1'!D79=0,"нет данных",100*'[2]Лист1'!D78/'[2]Лист1'!D79)</f>
        <v>0</v>
      </c>
    </row>
    <row r="171" spans="1:4" ht="47.25">
      <c r="A171" s="63">
        <v>52</v>
      </c>
      <c r="B171" s="132" t="s">
        <v>17</v>
      </c>
      <c r="C171" s="66" t="s">
        <v>537</v>
      </c>
      <c r="D171" s="117">
        <f>IF('[2]Лист1'!D81=0,"нет данных",'[2]Лист1'!D5/'[2]Лист1'!D81)</f>
        <v>0</v>
      </c>
    </row>
    <row r="172" spans="1:4" ht="31.5">
      <c r="A172" s="63">
        <v>53</v>
      </c>
      <c r="B172" s="132" t="s">
        <v>18</v>
      </c>
      <c r="C172" s="66" t="s">
        <v>537</v>
      </c>
      <c r="D172" s="117">
        <f>IF('[2]Лист1'!D81=0,"нет данных",'[2]Лист1'!D80/'[2]Лист1'!D81)</f>
        <v>0.2086860691675629</v>
      </c>
    </row>
    <row r="173" spans="1:4" ht="47.25">
      <c r="A173" s="63">
        <v>54</v>
      </c>
      <c r="B173" s="132" t="s">
        <v>48</v>
      </c>
      <c r="C173" s="66" t="s">
        <v>537</v>
      </c>
      <c r="D173" s="117">
        <f>IF('[2]Лист1'!D84=0,"нет данных",('[2]Лист1'!D5/'[2]Лист1'!D81)-('[2]Лист1'!D82/'[2]Лист1'!D84))</f>
        <v>0</v>
      </c>
    </row>
    <row r="174" spans="1:4" ht="47.25">
      <c r="A174" s="63">
        <v>55</v>
      </c>
      <c r="B174" s="132" t="s">
        <v>9</v>
      </c>
      <c r="C174" s="66" t="s">
        <v>537</v>
      </c>
      <c r="D174" s="117">
        <f>IF('[2]Лист1'!D81=0,"нет данных",'[2]Лист1'!D80/'[2]Лист1'!D81-'[2]Лист1'!D83/'[2]Лист1'!D84)</f>
        <v>0</v>
      </c>
    </row>
    <row r="175" spans="1:4" ht="47.25">
      <c r="A175" s="63">
        <v>56</v>
      </c>
      <c r="B175" s="132" t="s">
        <v>554</v>
      </c>
      <c r="C175" s="66"/>
      <c r="D175" s="117" t="str">
        <f>IF('[2]Лист1'!D82=0,"нет данных",'[2]Лист1'!D80/'[2]Лист1'!D5-'[2]Лист1'!D83/'[2]Лист1'!D82)</f>
        <v>нет данных</v>
      </c>
    </row>
    <row r="176" spans="1:4" ht="47.25">
      <c r="A176" s="63">
        <v>57</v>
      </c>
      <c r="B176" s="133" t="s">
        <v>555</v>
      </c>
      <c r="C176" s="66" t="s">
        <v>556</v>
      </c>
      <c r="D176" s="117">
        <f>IF('[2]Лист1'!D81=0,"нет данных",'[2]Лист1'!D7/'[2]Лист1'!D81)</f>
        <v>0</v>
      </c>
    </row>
    <row r="177" spans="1:4" ht="31.5">
      <c r="A177" s="63">
        <v>58</v>
      </c>
      <c r="B177" s="133" t="s">
        <v>557</v>
      </c>
      <c r="C177" s="66" t="s">
        <v>556</v>
      </c>
      <c r="D177" s="117">
        <f>IF('[2]Лист1'!D81=0,"нет данных",'[2]Лист1'!D85/'[2]Лист1'!D81)</f>
        <v>9.72777819608361</v>
      </c>
    </row>
    <row r="178" spans="1:4" ht="47.25">
      <c r="A178" s="63">
        <v>59</v>
      </c>
      <c r="B178" s="133" t="s">
        <v>449</v>
      </c>
      <c r="C178" s="66" t="s">
        <v>556</v>
      </c>
      <c r="D178" s="117">
        <f>IF('[2]Лист1'!D84=0,"нет данных",'[2]Лист1'!D7/'[2]Лист1'!D81-'[2]Лист1'!D86/'[2]Лист1'!D84)</f>
        <v>0</v>
      </c>
    </row>
    <row r="179" spans="1:4" ht="31.5">
      <c r="A179" s="63">
        <v>60</v>
      </c>
      <c r="B179" s="133" t="s">
        <v>450</v>
      </c>
      <c r="C179" s="66" t="s">
        <v>556</v>
      </c>
      <c r="D179" s="117">
        <f>IF('[2]Лист1'!D84=0,"нет данных",('[2]Лист1'!D85/'[2]Лист1'!D81)-('[2]Лист1'!D87/'[2]Лист1'!D84))</f>
        <v>0</v>
      </c>
    </row>
    <row r="180" spans="1:4" ht="47.25">
      <c r="A180" s="63">
        <v>61</v>
      </c>
      <c r="B180" s="133" t="s">
        <v>550</v>
      </c>
      <c r="C180" s="66"/>
      <c r="D180" s="117" t="str">
        <f>IF('[2]Лист1'!D86=0,"нет данных",('[2]Лист1'!D85/'[2]Лист1'!D7)-('[2]Лист1'!D87/'[2]Лист1'!D86))</f>
        <v>нет данных</v>
      </c>
    </row>
    <row r="181" spans="1:4" ht="47.25">
      <c r="A181" s="63">
        <v>62</v>
      </c>
      <c r="B181" s="131" t="s">
        <v>551</v>
      </c>
      <c r="C181" s="66" t="s">
        <v>552</v>
      </c>
      <c r="D181" s="117">
        <f>IF('[2]Лист1'!D81=0,"нет данных",'[2]Лист1'!D3/'[2]Лист1'!D81)</f>
        <v>0</v>
      </c>
    </row>
    <row r="182" spans="1:4" ht="31.5">
      <c r="A182" s="63">
        <v>63</v>
      </c>
      <c r="B182" s="131" t="s">
        <v>83</v>
      </c>
      <c r="C182" s="66" t="s">
        <v>552</v>
      </c>
      <c r="D182" s="117">
        <f>IF('[2]Лист1'!D81=0,"нет данных",'[2]Лист1'!D88/'[2]Лист1'!D81)</f>
        <v>0</v>
      </c>
    </row>
    <row r="183" spans="1:4" ht="47.25">
      <c r="A183" s="63">
        <v>64</v>
      </c>
      <c r="B183" s="131" t="s">
        <v>84</v>
      </c>
      <c r="C183" s="66" t="s">
        <v>552</v>
      </c>
      <c r="D183" s="117">
        <f>IF('[2]Лист1'!D84=0,"нет данных",'[2]Лист1'!D3/'[2]Лист1'!D81-'[2]Лист1'!D89/'[2]Лист1'!D84)</f>
        <v>0</v>
      </c>
    </row>
    <row r="184" spans="1:4" ht="47.25">
      <c r="A184" s="63">
        <v>65</v>
      </c>
      <c r="B184" s="131" t="s">
        <v>85</v>
      </c>
      <c r="C184" s="60" t="s">
        <v>552</v>
      </c>
      <c r="D184" s="117">
        <f>IF('[2]Лист1'!D84=0,"нет данных",'[2]Лист1'!D88/'[2]Лист1'!D81-'[2]Лист1'!D90/'[2]Лист1'!D84)</f>
        <v>0</v>
      </c>
    </row>
    <row r="185" spans="1:4" ht="63">
      <c r="A185" s="63">
        <v>66</v>
      </c>
      <c r="B185" s="131" t="s">
        <v>86</v>
      </c>
      <c r="C185" s="66"/>
      <c r="D185" s="117" t="str">
        <f>IF('[2]Лист1'!D89=0,"нет данных",'[2]Лист1'!D88/'[2]Лист1'!D3-'[2]Лист1'!D90/'[2]Лист1'!D89)</f>
        <v>нет данных</v>
      </c>
    </row>
    <row r="186" spans="1:4" ht="47.25">
      <c r="A186" s="63">
        <v>67</v>
      </c>
      <c r="B186" s="134" t="s">
        <v>87</v>
      </c>
      <c r="C186" s="66" t="s">
        <v>556</v>
      </c>
      <c r="D186" s="117">
        <f>IF('[2]Лист1'!D81=0,"нет данных",'[2]Лист1'!D9/'[2]Лист1'!D81)</f>
        <v>0</v>
      </c>
    </row>
    <row r="187" spans="1:4" ht="31.5">
      <c r="A187" s="63">
        <v>68</v>
      </c>
      <c r="B187" s="134" t="s">
        <v>590</v>
      </c>
      <c r="C187" s="66" t="s">
        <v>556</v>
      </c>
      <c r="D187" s="117">
        <f>IF('[2]Лист1'!D81=0,"нет данных",'[2]Лист1'!D91/'[2]Лист1'!D81)</f>
        <v>62.54516193066171</v>
      </c>
    </row>
    <row r="188" spans="1:4" ht="47.25">
      <c r="A188" s="63">
        <v>69</v>
      </c>
      <c r="B188" s="134" t="s">
        <v>452</v>
      </c>
      <c r="C188" s="66" t="s">
        <v>556</v>
      </c>
      <c r="D188" s="117">
        <f>IF('[2]Лист1'!D84=0,"нет данных",('[2]Лист1'!D9/'[2]Лист1'!D81-'[2]Лист1'!D92/'[2]Лист1'!D84))</f>
        <v>-194.63770397610207</v>
      </c>
    </row>
    <row r="189" spans="1:4" ht="47.25">
      <c r="A189" s="63">
        <v>70</v>
      </c>
      <c r="B189" s="134" t="s">
        <v>308</v>
      </c>
      <c r="C189" s="66" t="s">
        <v>556</v>
      </c>
      <c r="D189" s="117">
        <f>IF('[2]Лист1'!D84=0,"нет данных",'[2]Лист1'!D91/'[2]Лист1'!D81-'[2]Лист1'!D93/'[2]Лист1'!D84)</f>
        <v>0</v>
      </c>
    </row>
    <row r="190" spans="1:4" ht="47.25">
      <c r="A190" s="63">
        <v>71</v>
      </c>
      <c r="B190" s="134" t="s">
        <v>376</v>
      </c>
      <c r="C190" s="66"/>
      <c r="D190" s="117" t="e">
        <f>IF('[2]Лист1'!D92=0,"нет данных",'[2]Лист1'!D91/'[2]Лист1'!D9-'[2]Лист1'!D93/'[2]Лист1'!D92)</f>
        <v>#DIV/0!</v>
      </c>
    </row>
    <row r="191" spans="1:4" ht="31.5">
      <c r="A191" s="112"/>
      <c r="B191" s="137" t="s">
        <v>377</v>
      </c>
      <c r="C191" s="126"/>
      <c r="D191" s="138"/>
    </row>
    <row r="192" spans="1:4" ht="15.75">
      <c r="A192" s="63">
        <v>72</v>
      </c>
      <c r="B192" s="135" t="s">
        <v>378</v>
      </c>
      <c r="C192" s="66" t="s">
        <v>346</v>
      </c>
      <c r="D192" s="139">
        <f>'[2]Лист1'!D94-'[2]Лист1'!D95</f>
        <v>0</v>
      </c>
    </row>
    <row r="193" spans="1:4" ht="15.75">
      <c r="A193" s="63">
        <v>73</v>
      </c>
      <c r="B193" s="135" t="s">
        <v>379</v>
      </c>
      <c r="C193" s="66" t="s">
        <v>736</v>
      </c>
      <c r="D193" s="139">
        <f>'[2]Лист1'!D96-'[2]Лист1'!D97</f>
        <v>0</v>
      </c>
    </row>
    <row r="194" spans="1:4" ht="15.75">
      <c r="A194" s="63">
        <v>74</v>
      </c>
      <c r="B194" s="135" t="s">
        <v>380</v>
      </c>
      <c r="C194" s="66" t="s">
        <v>251</v>
      </c>
      <c r="D194" s="139">
        <f>'[2]Лист1'!D98-'[2]Лист1'!D99</f>
        <v>0</v>
      </c>
    </row>
    <row r="195" spans="1:4" ht="15.75">
      <c r="A195" s="63">
        <v>75</v>
      </c>
      <c r="B195" s="135" t="s">
        <v>381</v>
      </c>
      <c r="C195" s="66" t="s">
        <v>251</v>
      </c>
      <c r="D195" s="139">
        <f>'[2]Лист1'!D100-'[2]Лист1'!D101</f>
        <v>0</v>
      </c>
    </row>
    <row r="196" spans="1:4" ht="15.75">
      <c r="A196" s="63">
        <v>76</v>
      </c>
      <c r="B196" s="135" t="s">
        <v>382</v>
      </c>
      <c r="C196" s="66" t="s">
        <v>251</v>
      </c>
      <c r="D196" s="139">
        <f>'[2]Лист1'!D102-'[2]Лист1'!D103</f>
        <v>0</v>
      </c>
    </row>
    <row r="197" spans="1:4" ht="15.75">
      <c r="A197" s="63">
        <v>77</v>
      </c>
      <c r="B197" s="135" t="s">
        <v>78</v>
      </c>
      <c r="C197" s="66" t="s">
        <v>518</v>
      </c>
      <c r="D197" s="139">
        <f>'[2]Лист1'!D104-'[2]Лист1'!D105</f>
        <v>0</v>
      </c>
    </row>
    <row r="198" spans="1:4" ht="31.5">
      <c r="A198" s="124"/>
      <c r="B198" s="90" t="s">
        <v>187</v>
      </c>
      <c r="C198" s="126"/>
      <c r="D198" s="140"/>
    </row>
    <row r="199" spans="1:4" ht="63">
      <c r="A199" s="63">
        <v>78</v>
      </c>
      <c r="B199" s="135" t="s">
        <v>591</v>
      </c>
      <c r="C199" s="66" t="s">
        <v>765</v>
      </c>
      <c r="D199" s="66">
        <f>'[2]Лист1'!D106-'[2]Лист1'!D107</f>
        <v>0</v>
      </c>
    </row>
    <row r="200" spans="1:4" ht="63">
      <c r="A200" s="63">
        <v>79</v>
      </c>
      <c r="B200" s="135" t="s">
        <v>602</v>
      </c>
      <c r="C200" s="66" t="s">
        <v>765</v>
      </c>
      <c r="D200" s="66">
        <f>'[2]Лист1'!D108-'[2]Лист1'!D109</f>
        <v>0</v>
      </c>
    </row>
    <row r="201" spans="1:4" ht="15.75">
      <c r="A201" s="59"/>
      <c r="B201" s="141"/>
      <c r="C201" s="60"/>
      <c r="D201" s="60"/>
    </row>
    <row r="202" spans="1:4" ht="15.75">
      <c r="A202" s="59"/>
      <c r="B202" s="141"/>
      <c r="C202" s="60"/>
      <c r="D202" s="60"/>
    </row>
    <row r="203" spans="1:4" ht="15.75">
      <c r="A203" s="59"/>
      <c r="B203" s="141"/>
      <c r="C203" s="60"/>
      <c r="D203" s="60"/>
    </row>
    <row r="204" spans="1:4" ht="15.75">
      <c r="A204" s="59"/>
      <c r="B204" s="141"/>
      <c r="C204" s="60"/>
      <c r="D204" s="60"/>
    </row>
    <row r="205" spans="1:4" ht="15.75">
      <c r="A205" s="59"/>
      <c r="B205" s="141"/>
      <c r="C205" s="60"/>
      <c r="D205" s="60"/>
    </row>
    <row r="206" spans="1:4" ht="15.75">
      <c r="A206" s="59"/>
      <c r="B206" s="141"/>
      <c r="C206" s="60"/>
      <c r="D206" s="60"/>
    </row>
    <row r="207" spans="1:4" ht="15.75">
      <c r="A207" s="59"/>
      <c r="B207" s="141"/>
      <c r="C207" s="60"/>
      <c r="D207" s="60"/>
    </row>
    <row r="208" spans="1:4" ht="15.75">
      <c r="A208" s="59"/>
      <c r="B208" s="141"/>
      <c r="C208" s="60"/>
      <c r="D208" s="60"/>
    </row>
    <row r="209" spans="1:4" ht="15.75">
      <c r="A209" s="59"/>
      <c r="B209" s="141"/>
      <c r="C209" s="60"/>
      <c r="D209" s="60"/>
    </row>
    <row r="210" spans="1:4" ht="15.75">
      <c r="A210" s="59"/>
      <c r="B210" s="141"/>
      <c r="C210" s="60"/>
      <c r="D210" s="60"/>
    </row>
    <row r="211" spans="1:4" ht="15.75">
      <c r="A211" s="59"/>
      <c r="B211" s="141"/>
      <c r="C211" s="60"/>
      <c r="D211" s="60"/>
    </row>
    <row r="212" spans="1:4" ht="15.75">
      <c r="A212" s="59"/>
      <c r="B212" s="141"/>
      <c r="C212" s="60"/>
      <c r="D212" s="60"/>
    </row>
    <row r="213" spans="1:4" ht="15.75">
      <c r="A213" s="59"/>
      <c r="B213" s="141"/>
      <c r="C213" s="60"/>
      <c r="D213" s="60"/>
    </row>
    <row r="214" spans="1:4" ht="15.75">
      <c r="A214" s="59"/>
      <c r="B214" s="141"/>
      <c r="C214" s="60"/>
      <c r="D214" s="60"/>
    </row>
    <row r="215" spans="1:4" ht="15.75">
      <c r="A215" s="59"/>
      <c r="B215" s="141"/>
      <c r="C215" s="60"/>
      <c r="D215" s="60"/>
    </row>
    <row r="216" spans="1:4" ht="15.75">
      <c r="A216" s="59"/>
      <c r="B216" s="141"/>
      <c r="C216" s="60"/>
      <c r="D216" s="60"/>
    </row>
    <row r="217" spans="1:4" ht="15.75">
      <c r="A217" s="59"/>
      <c r="B217" s="141"/>
      <c r="C217" s="60"/>
      <c r="D217" s="60"/>
    </row>
    <row r="218" spans="1:4" ht="15.75">
      <c r="A218" s="59"/>
      <c r="B218" s="141"/>
      <c r="C218" s="60"/>
      <c r="D218" s="60"/>
    </row>
    <row r="219" spans="1:4" ht="15.75">
      <c r="A219" s="59"/>
      <c r="B219" s="141"/>
      <c r="C219" s="60"/>
      <c r="D219" s="60"/>
    </row>
    <row r="220" spans="1:4" ht="15.75">
      <c r="A220" s="59"/>
      <c r="B220" s="141"/>
      <c r="C220" s="60"/>
      <c r="D220" s="60"/>
    </row>
    <row r="221" spans="1:4" ht="15.75">
      <c r="A221" s="59"/>
      <c r="B221" s="141"/>
      <c r="C221" s="60"/>
      <c r="D221" s="60"/>
    </row>
    <row r="222" spans="1:4" ht="15.75">
      <c r="A222" s="59"/>
      <c r="B222" s="141"/>
      <c r="C222" s="60"/>
      <c r="D222" s="60"/>
    </row>
    <row r="223" spans="1:4" ht="15.75">
      <c r="A223" s="59"/>
      <c r="B223" s="141"/>
      <c r="C223" s="60"/>
      <c r="D223" s="60"/>
    </row>
    <row r="224" spans="1:4" ht="15.75">
      <c r="A224" s="59"/>
      <c r="B224" s="141"/>
      <c r="C224" s="60"/>
      <c r="D224" s="60"/>
    </row>
    <row r="225" spans="1:4" ht="15.75">
      <c r="A225" s="59"/>
      <c r="B225" s="141"/>
      <c r="C225" s="60"/>
      <c r="D225" s="60"/>
    </row>
    <row r="226" spans="1:4" ht="15.75">
      <c r="A226" s="59"/>
      <c r="B226" s="141"/>
      <c r="C226" s="60"/>
      <c r="D226" s="60"/>
    </row>
    <row r="227" spans="1:4" ht="15.75">
      <c r="A227" s="59"/>
      <c r="B227" s="141"/>
      <c r="C227" s="60"/>
      <c r="D227" s="60"/>
    </row>
    <row r="228" spans="1:4" ht="15.75">
      <c r="A228" s="59"/>
      <c r="B228" s="141"/>
      <c r="C228" s="60"/>
      <c r="D228" s="60"/>
    </row>
    <row r="229" spans="1:4" ht="15.75">
      <c r="A229" s="59"/>
      <c r="B229" s="141"/>
      <c r="C229" s="60"/>
      <c r="D229" s="60"/>
    </row>
    <row r="230" spans="1:4" ht="15.75">
      <c r="A230" s="59"/>
      <c r="B230" s="141"/>
      <c r="C230" s="60"/>
      <c r="D230" s="60"/>
    </row>
    <row r="231" spans="1:4" ht="15.75">
      <c r="A231" s="59"/>
      <c r="B231" s="141"/>
      <c r="C231" s="60"/>
      <c r="D231" s="60"/>
    </row>
    <row r="232" spans="1:4" ht="15.75">
      <c r="A232" s="59"/>
      <c r="B232" s="141"/>
      <c r="C232" s="60"/>
      <c r="D232" s="60"/>
    </row>
    <row r="233" spans="1:4" ht="15.75">
      <c r="A233" s="59"/>
      <c r="B233" s="141"/>
      <c r="C233" s="60"/>
      <c r="D233" s="60"/>
    </row>
    <row r="234" spans="1:4" ht="15.75">
      <c r="A234" s="59"/>
      <c r="B234" s="141"/>
      <c r="C234" s="60"/>
      <c r="D234" s="60"/>
    </row>
    <row r="235" spans="1:4" ht="15.75">
      <c r="A235" s="59"/>
      <c r="B235" s="141"/>
      <c r="C235" s="60"/>
      <c r="D235" s="60"/>
    </row>
    <row r="236" spans="1:4" ht="15.75">
      <c r="A236" s="59"/>
      <c r="B236" s="141"/>
      <c r="C236" s="60"/>
      <c r="D236" s="60"/>
    </row>
  </sheetData>
  <printOptions/>
  <pageMargins left="0.42" right="0.36" top="0.36" bottom="0.5" header="0.38" footer="0.5"/>
  <pageSetup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dimension ref="A1:R34"/>
  <sheetViews>
    <sheetView tabSelected="1" zoomScale="75" zoomScaleNormal="75" workbookViewId="0" topLeftCell="B4">
      <selection activeCell="P34" sqref="P34"/>
    </sheetView>
  </sheetViews>
  <sheetFormatPr defaultColWidth="9.140625" defaultRowHeight="12.75"/>
  <cols>
    <col min="1" max="1" width="54.00390625" style="42" customWidth="1"/>
    <col min="2" max="2" width="7.8515625" style="42" customWidth="1"/>
    <col min="3" max="3" width="11.00390625" style="42" customWidth="1"/>
    <col min="4" max="4" width="14.140625" style="42" customWidth="1"/>
    <col min="5" max="5" width="8.8515625" style="42" customWidth="1"/>
    <col min="6" max="6" width="11.00390625" style="42" customWidth="1"/>
    <col min="7" max="7" width="16.00390625" style="42" customWidth="1"/>
    <col min="8" max="8" width="9.421875" style="42" customWidth="1"/>
    <col min="9" max="12" width="11.00390625" style="42" customWidth="1"/>
    <col min="13" max="13" width="10.421875" style="42" customWidth="1"/>
    <col min="14" max="14" width="14.00390625" style="42" customWidth="1"/>
    <col min="15" max="15" width="13.00390625" style="0" customWidth="1"/>
    <col min="16" max="16" width="9.140625" style="490" customWidth="1"/>
  </cols>
  <sheetData>
    <row r="1" spans="13:14" ht="18.75">
      <c r="M1" s="409" t="s">
        <v>8</v>
      </c>
      <c r="N1" s="409"/>
    </row>
    <row r="3" spans="1:18" ht="18.75">
      <c r="A3" s="410" t="s">
        <v>246</v>
      </c>
      <c r="B3" s="410"/>
      <c r="C3" s="410"/>
      <c r="D3" s="410"/>
      <c r="E3" s="410"/>
      <c r="F3" s="410"/>
      <c r="G3" s="410"/>
      <c r="H3" s="410"/>
      <c r="I3" s="410"/>
      <c r="J3" s="410"/>
      <c r="K3" s="410"/>
      <c r="L3" s="410"/>
      <c r="M3" s="410"/>
      <c r="N3" s="410" t="s">
        <v>701</v>
      </c>
      <c r="O3" s="492" t="s">
        <v>256</v>
      </c>
      <c r="P3" s="491"/>
      <c r="Q3" s="486"/>
      <c r="R3" s="486"/>
    </row>
    <row r="4" spans="1:17" ht="18.75">
      <c r="A4" s="411" t="s">
        <v>50</v>
      </c>
      <c r="B4" s="412" t="s">
        <v>247</v>
      </c>
      <c r="C4" s="412"/>
      <c r="D4" s="412"/>
      <c r="E4" s="412" t="s">
        <v>248</v>
      </c>
      <c r="F4" s="412"/>
      <c r="G4" s="412"/>
      <c r="H4" s="412" t="s">
        <v>249</v>
      </c>
      <c r="I4" s="412"/>
      <c r="J4" s="412"/>
      <c r="K4" s="412" t="s">
        <v>250</v>
      </c>
      <c r="L4" s="412"/>
      <c r="M4" s="412"/>
      <c r="N4" s="410"/>
      <c r="O4" s="489"/>
      <c r="P4" s="491"/>
      <c r="Q4" s="486"/>
    </row>
    <row r="5" spans="1:17" ht="18.75">
      <c r="A5" s="411"/>
      <c r="B5" s="44" t="s">
        <v>251</v>
      </c>
      <c r="C5" s="44" t="s">
        <v>252</v>
      </c>
      <c r="D5" s="44" t="s">
        <v>253</v>
      </c>
      <c r="E5" s="44" t="s">
        <v>251</v>
      </c>
      <c r="F5" s="44" t="s">
        <v>252</v>
      </c>
      <c r="G5" s="44" t="s">
        <v>254</v>
      </c>
      <c r="H5" s="44" t="s">
        <v>251</v>
      </c>
      <c r="I5" s="44" t="s">
        <v>252</v>
      </c>
      <c r="J5" s="44" t="s">
        <v>713</v>
      </c>
      <c r="K5" s="44" t="s">
        <v>251</v>
      </c>
      <c r="L5" s="44" t="s">
        <v>252</v>
      </c>
      <c r="M5" s="44" t="s">
        <v>713</v>
      </c>
      <c r="N5" s="45" t="s">
        <v>252</v>
      </c>
      <c r="O5" s="496" t="s">
        <v>255</v>
      </c>
      <c r="P5" s="486"/>
      <c r="Q5" s="487"/>
    </row>
    <row r="6" spans="1:18" ht="18.75">
      <c r="A6" s="39" t="s">
        <v>56</v>
      </c>
      <c r="B6" s="44">
        <v>1.5</v>
      </c>
      <c r="C6" s="46">
        <v>0.345</v>
      </c>
      <c r="D6" s="46">
        <v>2.802</v>
      </c>
      <c r="E6" s="44">
        <v>1.5</v>
      </c>
      <c r="F6" s="46">
        <v>0</v>
      </c>
      <c r="G6" s="46">
        <v>0</v>
      </c>
      <c r="H6" s="44">
        <v>1.5</v>
      </c>
      <c r="I6" s="46">
        <v>2.616</v>
      </c>
      <c r="J6" s="46">
        <v>2.302</v>
      </c>
      <c r="K6" s="44">
        <v>1.5</v>
      </c>
      <c r="L6" s="47">
        <v>0</v>
      </c>
      <c r="M6" s="48">
        <v>0.065</v>
      </c>
      <c r="N6" s="49">
        <v>2.961</v>
      </c>
      <c r="O6" s="49">
        <v>20.4</v>
      </c>
      <c r="P6" s="487"/>
      <c r="Q6" s="487"/>
      <c r="R6" s="488"/>
    </row>
    <row r="7" spans="1:17" ht="18.75">
      <c r="A7" s="39" t="s">
        <v>57</v>
      </c>
      <c r="B7" s="44">
        <v>1.5</v>
      </c>
      <c r="C7" s="46">
        <v>4.524</v>
      </c>
      <c r="D7" s="46">
        <v>36.777</v>
      </c>
      <c r="E7" s="44">
        <v>1.5</v>
      </c>
      <c r="F7" s="46">
        <v>0</v>
      </c>
      <c r="G7" s="46">
        <v>0</v>
      </c>
      <c r="H7" s="44">
        <v>1.5</v>
      </c>
      <c r="I7" s="46">
        <v>46</v>
      </c>
      <c r="J7" s="46">
        <v>40.5</v>
      </c>
      <c r="K7" s="44">
        <v>1.5</v>
      </c>
      <c r="L7" s="47">
        <v>0</v>
      </c>
      <c r="M7" s="48">
        <v>0.514</v>
      </c>
      <c r="N7" s="49">
        <v>50.5</v>
      </c>
      <c r="O7" s="49">
        <v>286.5</v>
      </c>
      <c r="P7" s="488"/>
      <c r="Q7" s="488"/>
    </row>
    <row r="8" spans="1:17" ht="18.75">
      <c r="A8" s="39" t="s">
        <v>58</v>
      </c>
      <c r="B8" s="44">
        <v>1.5</v>
      </c>
      <c r="C8" s="46">
        <v>4.875</v>
      </c>
      <c r="D8" s="46">
        <v>39.63</v>
      </c>
      <c r="E8" s="44">
        <v>1.5</v>
      </c>
      <c r="F8" s="46">
        <v>0</v>
      </c>
      <c r="G8" s="46">
        <v>0</v>
      </c>
      <c r="H8" s="44">
        <v>1.5</v>
      </c>
      <c r="I8" s="46">
        <v>0</v>
      </c>
      <c r="J8" s="46">
        <v>0</v>
      </c>
      <c r="K8" s="44">
        <v>1.5</v>
      </c>
      <c r="L8" s="47">
        <v>0</v>
      </c>
      <c r="M8" s="48">
        <v>0.189</v>
      </c>
      <c r="N8" s="49">
        <v>4.875</v>
      </c>
      <c r="O8" s="49">
        <v>165</v>
      </c>
      <c r="P8" s="488"/>
      <c r="Q8" s="488"/>
    </row>
    <row r="9" spans="1:17" ht="18.75">
      <c r="A9" s="39" t="s">
        <v>125</v>
      </c>
      <c r="B9" s="44">
        <v>1.5</v>
      </c>
      <c r="C9" s="46">
        <v>21.126</v>
      </c>
      <c r="D9" s="46">
        <v>171.75</v>
      </c>
      <c r="E9" s="44">
        <v>1.5</v>
      </c>
      <c r="F9" s="46">
        <v>6.52</v>
      </c>
      <c r="G9" s="46">
        <v>45.596</v>
      </c>
      <c r="H9" s="44">
        <v>1.5</v>
      </c>
      <c r="I9" s="46">
        <v>91.616</v>
      </c>
      <c r="J9" s="46">
        <v>80.648</v>
      </c>
      <c r="K9" s="44">
        <v>1.5</v>
      </c>
      <c r="L9" s="47">
        <v>0</v>
      </c>
      <c r="M9" s="48">
        <v>3.924</v>
      </c>
      <c r="N9" s="49">
        <v>119.262</v>
      </c>
      <c r="O9" s="49">
        <v>719.8</v>
      </c>
      <c r="P9" s="488"/>
      <c r="Q9" s="488"/>
    </row>
    <row r="10" spans="1:17" ht="18.75" customHeight="1">
      <c r="A10" s="39" t="s">
        <v>59</v>
      </c>
      <c r="B10" s="44">
        <v>15</v>
      </c>
      <c r="C10" s="46">
        <v>74.8</v>
      </c>
      <c r="D10" s="46">
        <v>608.2</v>
      </c>
      <c r="E10" s="44">
        <v>15</v>
      </c>
      <c r="F10" s="46">
        <v>270.57</v>
      </c>
      <c r="G10" s="46">
        <v>1892.1</v>
      </c>
      <c r="H10" s="44">
        <v>15</v>
      </c>
      <c r="I10" s="46">
        <v>13.17</v>
      </c>
      <c r="J10" s="46">
        <v>11.59</v>
      </c>
      <c r="K10" s="44">
        <v>15</v>
      </c>
      <c r="L10" s="47">
        <v>0</v>
      </c>
      <c r="M10" s="48">
        <v>4.25</v>
      </c>
      <c r="N10" s="49">
        <v>358.4</v>
      </c>
      <c r="O10" s="49">
        <v>4598.2</v>
      </c>
      <c r="P10" s="488"/>
      <c r="Q10" s="488"/>
    </row>
    <row r="11" spans="1:17" ht="18.75" customHeight="1">
      <c r="A11" s="39" t="s">
        <v>60</v>
      </c>
      <c r="B11" s="44">
        <v>1.5</v>
      </c>
      <c r="C11" s="46">
        <v>0.014</v>
      </c>
      <c r="D11" s="46">
        <v>0.113</v>
      </c>
      <c r="E11" s="44">
        <v>1.5</v>
      </c>
      <c r="F11" s="46">
        <v>0</v>
      </c>
      <c r="G11" s="46">
        <v>0</v>
      </c>
      <c r="H11" s="44">
        <v>1.5</v>
      </c>
      <c r="I11" s="46">
        <v>0.188</v>
      </c>
      <c r="J11" s="46">
        <v>0.165</v>
      </c>
      <c r="K11" s="44">
        <v>1.5</v>
      </c>
      <c r="L11" s="47">
        <v>0</v>
      </c>
      <c r="M11" s="48">
        <v>0.001</v>
      </c>
      <c r="N11" s="49">
        <v>0.202</v>
      </c>
      <c r="O11" s="49">
        <v>0.98</v>
      </c>
      <c r="P11" s="488"/>
      <c r="Q11" s="488"/>
    </row>
    <row r="12" spans="1:17" ht="18.75">
      <c r="A12" s="50" t="s">
        <v>714</v>
      </c>
      <c r="B12" s="43"/>
      <c r="C12" s="51">
        <v>105.414</v>
      </c>
      <c r="D12" s="51">
        <v>859.272</v>
      </c>
      <c r="E12" s="52"/>
      <c r="F12" s="51">
        <v>277.07</v>
      </c>
      <c r="G12" s="51">
        <v>1937.696</v>
      </c>
      <c r="H12" s="52"/>
      <c r="I12" s="51">
        <v>153.59</v>
      </c>
      <c r="J12" s="51">
        <v>135.205</v>
      </c>
      <c r="K12" s="52"/>
      <c r="L12" s="53"/>
      <c r="M12" s="53">
        <v>8.943</v>
      </c>
      <c r="N12" s="49">
        <v>536.3</v>
      </c>
      <c r="O12" s="49">
        <v>5790.9</v>
      </c>
      <c r="P12" s="488"/>
      <c r="Q12" s="488"/>
    </row>
    <row r="13" spans="1:16" ht="18.75">
      <c r="A13" s="54"/>
      <c r="B13" s="54"/>
      <c r="C13" s="54"/>
      <c r="D13" s="54"/>
      <c r="E13" s="54"/>
      <c r="F13" s="54"/>
      <c r="G13" s="54"/>
      <c r="H13" s="54"/>
      <c r="I13" s="54"/>
      <c r="J13" s="54"/>
      <c r="K13" s="54"/>
      <c r="L13" s="54"/>
      <c r="M13" s="54"/>
      <c r="N13" s="54"/>
      <c r="O13" s="488"/>
      <c r="P13" s="488"/>
    </row>
    <row r="14" spans="1:15" ht="18.75">
      <c r="A14" s="410" t="s">
        <v>715</v>
      </c>
      <c r="B14" s="410"/>
      <c r="C14" s="410"/>
      <c r="D14" s="410"/>
      <c r="E14" s="410"/>
      <c r="F14" s="410"/>
      <c r="G14" s="410"/>
      <c r="H14" s="410"/>
      <c r="I14" s="410"/>
      <c r="J14" s="410"/>
      <c r="K14" s="410"/>
      <c r="L14" s="410"/>
      <c r="M14" s="410"/>
      <c r="N14" s="410" t="s">
        <v>701</v>
      </c>
      <c r="O14" s="493" t="s">
        <v>61</v>
      </c>
    </row>
    <row r="15" spans="1:15" ht="18.75">
      <c r="A15" s="411" t="s">
        <v>50</v>
      </c>
      <c r="B15" s="413" t="s">
        <v>247</v>
      </c>
      <c r="C15" s="413"/>
      <c r="D15" s="413"/>
      <c r="E15" s="413" t="s">
        <v>248</v>
      </c>
      <c r="F15" s="413"/>
      <c r="G15" s="413"/>
      <c r="H15" s="413" t="s">
        <v>249</v>
      </c>
      <c r="I15" s="413"/>
      <c r="J15" s="413"/>
      <c r="K15" s="413" t="s">
        <v>250</v>
      </c>
      <c r="L15" s="413"/>
      <c r="M15" s="413"/>
      <c r="N15" s="410"/>
      <c r="O15" s="494"/>
    </row>
    <row r="16" spans="1:15" ht="18.75">
      <c r="A16" s="411"/>
      <c r="B16" s="55" t="s">
        <v>251</v>
      </c>
      <c r="C16" s="55" t="s">
        <v>252</v>
      </c>
      <c r="D16" s="55" t="s">
        <v>253</v>
      </c>
      <c r="E16" s="55" t="s">
        <v>251</v>
      </c>
      <c r="F16" s="55" t="s">
        <v>252</v>
      </c>
      <c r="G16" s="55" t="s">
        <v>254</v>
      </c>
      <c r="H16" s="55" t="s">
        <v>251</v>
      </c>
      <c r="I16" s="55" t="s">
        <v>252</v>
      </c>
      <c r="J16" s="55" t="s">
        <v>713</v>
      </c>
      <c r="K16" s="55" t="s">
        <v>251</v>
      </c>
      <c r="L16" s="55" t="s">
        <v>252</v>
      </c>
      <c r="M16" s="55" t="s">
        <v>713</v>
      </c>
      <c r="N16" s="43" t="s">
        <v>252</v>
      </c>
      <c r="O16" s="495" t="s">
        <v>255</v>
      </c>
    </row>
    <row r="17" spans="1:15" ht="18.75">
      <c r="A17" s="39" t="s">
        <v>56</v>
      </c>
      <c r="B17" s="44">
        <v>1.5</v>
      </c>
      <c r="C17" s="46">
        <v>0.345</v>
      </c>
      <c r="D17" s="46">
        <v>2.802</v>
      </c>
      <c r="E17" s="44">
        <v>1.5</v>
      </c>
      <c r="F17" s="46">
        <v>0</v>
      </c>
      <c r="G17" s="46">
        <v>0</v>
      </c>
      <c r="H17" s="44">
        <v>1.5</v>
      </c>
      <c r="I17" s="46">
        <v>2.616</v>
      </c>
      <c r="J17" s="46">
        <v>2.302</v>
      </c>
      <c r="K17" s="44">
        <v>1.5</v>
      </c>
      <c r="L17" s="44">
        <v>0</v>
      </c>
      <c r="M17" s="331" t="s">
        <v>169</v>
      </c>
      <c r="N17" s="56">
        <v>3</v>
      </c>
      <c r="O17" s="497">
        <v>24.4</v>
      </c>
    </row>
    <row r="18" spans="1:15" ht="18.75">
      <c r="A18" s="39" t="s">
        <v>57</v>
      </c>
      <c r="B18" s="44">
        <v>1.5</v>
      </c>
      <c r="C18" s="46">
        <v>4.524</v>
      </c>
      <c r="D18" s="46">
        <v>36.777</v>
      </c>
      <c r="E18" s="44">
        <v>1.5</v>
      </c>
      <c r="F18" s="46">
        <v>0</v>
      </c>
      <c r="G18" s="46">
        <v>0</v>
      </c>
      <c r="H18" s="44">
        <v>1.5</v>
      </c>
      <c r="I18" s="46">
        <v>46</v>
      </c>
      <c r="J18" s="46">
        <v>40.5</v>
      </c>
      <c r="K18" s="44">
        <v>1.5</v>
      </c>
      <c r="L18" s="44">
        <v>0</v>
      </c>
      <c r="M18" s="44">
        <v>0.514</v>
      </c>
      <c r="N18" s="56">
        <v>50.5</v>
      </c>
      <c r="O18" s="497">
        <v>343.8</v>
      </c>
    </row>
    <row r="19" spans="1:15" ht="18.75">
      <c r="A19" s="39" t="s">
        <v>58</v>
      </c>
      <c r="B19" s="44">
        <v>1.5</v>
      </c>
      <c r="C19" s="46">
        <v>4.875</v>
      </c>
      <c r="D19" s="46">
        <v>39.63</v>
      </c>
      <c r="E19" s="44">
        <v>1.5</v>
      </c>
      <c r="F19" s="46">
        <v>0</v>
      </c>
      <c r="G19" s="46">
        <v>0</v>
      </c>
      <c r="H19" s="44">
        <v>1.5</v>
      </c>
      <c r="I19" s="46">
        <v>0</v>
      </c>
      <c r="J19" s="46">
        <v>0</v>
      </c>
      <c r="K19" s="44">
        <v>1.5</v>
      </c>
      <c r="L19" s="44">
        <v>0</v>
      </c>
      <c r="M19" s="44">
        <v>0.189</v>
      </c>
      <c r="N19" s="56">
        <v>4.875</v>
      </c>
      <c r="O19" s="497">
        <v>198.1</v>
      </c>
    </row>
    <row r="20" spans="1:15" ht="18.75">
      <c r="A20" s="39" t="s">
        <v>125</v>
      </c>
      <c r="B20" s="44">
        <v>1.5</v>
      </c>
      <c r="C20" s="46">
        <v>21.126</v>
      </c>
      <c r="D20" s="46">
        <v>171.75</v>
      </c>
      <c r="E20" s="44">
        <v>1.5</v>
      </c>
      <c r="F20" s="46">
        <v>6.52</v>
      </c>
      <c r="G20" s="46">
        <v>45.596</v>
      </c>
      <c r="H20" s="44">
        <v>1.5</v>
      </c>
      <c r="I20" s="46">
        <v>91.616</v>
      </c>
      <c r="J20" s="46">
        <v>80.648</v>
      </c>
      <c r="K20" s="44">
        <v>1.5</v>
      </c>
      <c r="L20" s="44">
        <v>0</v>
      </c>
      <c r="M20" s="44">
        <v>3.924</v>
      </c>
      <c r="N20" s="56">
        <v>119.3</v>
      </c>
      <c r="O20" s="497">
        <v>854.8</v>
      </c>
    </row>
    <row r="21" spans="1:15" ht="18.75" customHeight="1">
      <c r="A21" s="39" t="s">
        <v>59</v>
      </c>
      <c r="B21" s="44">
        <v>3</v>
      </c>
      <c r="C21" s="46">
        <v>14.96</v>
      </c>
      <c r="D21" s="46">
        <v>121.64</v>
      </c>
      <c r="E21" s="44">
        <v>3</v>
      </c>
      <c r="F21" s="46">
        <v>54.114</v>
      </c>
      <c r="G21" s="46">
        <v>378.42</v>
      </c>
      <c r="H21" s="44">
        <v>3</v>
      </c>
      <c r="I21" s="46">
        <v>2.634</v>
      </c>
      <c r="J21" s="46">
        <v>2.318</v>
      </c>
      <c r="K21" s="331" t="s">
        <v>327</v>
      </c>
      <c r="L21" s="44">
        <v>0</v>
      </c>
      <c r="M21" s="44">
        <v>0.85</v>
      </c>
      <c r="N21" s="56">
        <v>71.708</v>
      </c>
      <c r="O21" s="497">
        <v>1104.3</v>
      </c>
    </row>
    <row r="22" spans="1:15" ht="18.75" customHeight="1">
      <c r="A22" s="39" t="s">
        <v>60</v>
      </c>
      <c r="B22" s="44">
        <v>1.5</v>
      </c>
      <c r="C22" s="46">
        <v>0.014</v>
      </c>
      <c r="D22" s="46">
        <v>0.113</v>
      </c>
      <c r="E22" s="44">
        <v>1.5</v>
      </c>
      <c r="F22" s="46">
        <v>0</v>
      </c>
      <c r="G22" s="46">
        <v>0</v>
      </c>
      <c r="H22" s="44">
        <v>1.5</v>
      </c>
      <c r="I22" s="46">
        <v>0.188</v>
      </c>
      <c r="J22" s="46">
        <v>0.165</v>
      </c>
      <c r="K22" s="44">
        <v>1.5</v>
      </c>
      <c r="L22" s="44">
        <v>0</v>
      </c>
      <c r="M22" s="44">
        <v>0.001</v>
      </c>
      <c r="N22" s="56">
        <v>0.202</v>
      </c>
      <c r="O22" s="497">
        <v>1.2</v>
      </c>
    </row>
    <row r="23" spans="1:15" ht="18.75">
      <c r="A23" s="52" t="s">
        <v>714</v>
      </c>
      <c r="B23" s="52"/>
      <c r="C23" s="51">
        <v>45.754</v>
      </c>
      <c r="D23" s="51">
        <v>372.712</v>
      </c>
      <c r="E23" s="52"/>
      <c r="F23" s="51">
        <v>60.634</v>
      </c>
      <c r="G23" s="51">
        <v>424.016</v>
      </c>
      <c r="H23" s="52"/>
      <c r="I23" s="51">
        <v>142.86</v>
      </c>
      <c r="J23" s="51">
        <v>125.933</v>
      </c>
      <c r="K23" s="52"/>
      <c r="L23" s="52"/>
      <c r="M23" s="51">
        <v>5.543</v>
      </c>
      <c r="N23" s="56">
        <v>249.6</v>
      </c>
      <c r="O23" s="497">
        <v>2525.4</v>
      </c>
    </row>
    <row r="24" spans="1:14" ht="18.75">
      <c r="A24" s="57"/>
      <c r="B24" s="57"/>
      <c r="C24" s="58"/>
      <c r="D24" s="58"/>
      <c r="E24" s="57"/>
      <c r="F24" s="58"/>
      <c r="G24" s="58"/>
      <c r="H24" s="57"/>
      <c r="I24" s="58"/>
      <c r="J24" s="58"/>
      <c r="K24" s="57"/>
      <c r="L24" s="57"/>
      <c r="M24" s="57"/>
      <c r="N24" s="57"/>
    </row>
    <row r="25" spans="1:15" ht="18.75">
      <c r="A25" s="410" t="s">
        <v>123</v>
      </c>
      <c r="B25" s="410"/>
      <c r="C25" s="410"/>
      <c r="D25" s="410"/>
      <c r="E25" s="410"/>
      <c r="F25" s="410"/>
      <c r="G25" s="410"/>
      <c r="H25" s="410"/>
      <c r="I25" s="410"/>
      <c r="J25" s="410"/>
      <c r="K25" s="410"/>
      <c r="L25" s="410"/>
      <c r="M25" s="410"/>
      <c r="N25" s="414" t="s">
        <v>701</v>
      </c>
      <c r="O25" s="493" t="s">
        <v>61</v>
      </c>
    </row>
    <row r="26" spans="1:15" ht="18.75">
      <c r="A26" s="411" t="s">
        <v>50</v>
      </c>
      <c r="B26" s="413" t="s">
        <v>247</v>
      </c>
      <c r="C26" s="413"/>
      <c r="D26" s="413"/>
      <c r="E26" s="413" t="s">
        <v>248</v>
      </c>
      <c r="F26" s="413"/>
      <c r="G26" s="413"/>
      <c r="H26" s="413" t="s">
        <v>249</v>
      </c>
      <c r="I26" s="413"/>
      <c r="J26" s="413"/>
      <c r="K26" s="413" t="s">
        <v>250</v>
      </c>
      <c r="L26" s="413"/>
      <c r="M26" s="413"/>
      <c r="N26" s="414"/>
      <c r="O26" s="494"/>
    </row>
    <row r="27" spans="1:15" ht="18.75">
      <c r="A27" s="411"/>
      <c r="B27" s="55" t="s">
        <v>251</v>
      </c>
      <c r="C27" s="55" t="s">
        <v>252</v>
      </c>
      <c r="D27" s="55" t="s">
        <v>253</v>
      </c>
      <c r="E27" s="55" t="s">
        <v>251</v>
      </c>
      <c r="F27" s="55" t="s">
        <v>252</v>
      </c>
      <c r="G27" s="55" t="s">
        <v>254</v>
      </c>
      <c r="H27" s="55" t="s">
        <v>251</v>
      </c>
      <c r="I27" s="55" t="s">
        <v>252</v>
      </c>
      <c r="J27" s="55" t="s">
        <v>713</v>
      </c>
      <c r="K27" s="55" t="s">
        <v>251</v>
      </c>
      <c r="L27" s="55" t="s">
        <v>252</v>
      </c>
      <c r="M27" s="55" t="s">
        <v>713</v>
      </c>
      <c r="N27" s="52" t="s">
        <v>252</v>
      </c>
      <c r="O27" s="497" t="s">
        <v>255</v>
      </c>
    </row>
    <row r="28" spans="1:15" ht="18.75">
      <c r="A28" s="39" t="s">
        <v>56</v>
      </c>
      <c r="B28" s="44">
        <v>1.5</v>
      </c>
      <c r="C28" s="46">
        <v>0.345</v>
      </c>
      <c r="D28" s="46">
        <v>2.802</v>
      </c>
      <c r="E28" s="44">
        <v>1.5</v>
      </c>
      <c r="F28" s="46">
        <v>0</v>
      </c>
      <c r="G28" s="46">
        <v>0</v>
      </c>
      <c r="H28" s="44">
        <v>1.5</v>
      </c>
      <c r="I28" s="46">
        <v>2.616</v>
      </c>
      <c r="J28" s="46">
        <v>2.3023</v>
      </c>
      <c r="K28" s="44">
        <v>1.5</v>
      </c>
      <c r="L28" s="44">
        <v>0</v>
      </c>
      <c r="M28" s="48">
        <v>0.065</v>
      </c>
      <c r="N28" s="51">
        <v>3</v>
      </c>
      <c r="O28" s="497">
        <v>29.3</v>
      </c>
    </row>
    <row r="29" spans="1:15" ht="18.75">
      <c r="A29" s="39" t="s">
        <v>57</v>
      </c>
      <c r="B29" s="44">
        <v>1.5</v>
      </c>
      <c r="C29" s="46">
        <v>4.524</v>
      </c>
      <c r="D29" s="46">
        <v>36.777</v>
      </c>
      <c r="E29" s="44">
        <v>1.5</v>
      </c>
      <c r="F29" s="46">
        <v>0</v>
      </c>
      <c r="G29" s="46">
        <v>0</v>
      </c>
      <c r="H29" s="44">
        <v>1.5</v>
      </c>
      <c r="I29" s="46">
        <v>46</v>
      </c>
      <c r="J29" s="46">
        <v>40.5</v>
      </c>
      <c r="K29" s="44">
        <v>1.5</v>
      </c>
      <c r="L29" s="44">
        <v>0</v>
      </c>
      <c r="M29" s="48">
        <v>0.514</v>
      </c>
      <c r="N29" s="51">
        <v>50.5</v>
      </c>
      <c r="O29" s="497">
        <v>412.5</v>
      </c>
    </row>
    <row r="30" spans="1:15" ht="18.75">
      <c r="A30" s="39" t="s">
        <v>58</v>
      </c>
      <c r="B30" s="44">
        <v>1.5</v>
      </c>
      <c r="C30" s="46">
        <v>4.785</v>
      </c>
      <c r="D30" s="46">
        <v>39.63</v>
      </c>
      <c r="E30" s="44">
        <v>1.5</v>
      </c>
      <c r="F30" s="46">
        <v>0</v>
      </c>
      <c r="G30" s="46">
        <v>0</v>
      </c>
      <c r="H30" s="44">
        <v>1.5</v>
      </c>
      <c r="I30" s="46">
        <v>0</v>
      </c>
      <c r="J30" s="46">
        <v>0</v>
      </c>
      <c r="K30" s="44">
        <v>1.5</v>
      </c>
      <c r="L30" s="44">
        <v>0</v>
      </c>
      <c r="M30" s="48">
        <v>0.189</v>
      </c>
      <c r="N30" s="51">
        <v>4.9</v>
      </c>
      <c r="O30" s="497">
        <v>237.7</v>
      </c>
    </row>
    <row r="31" spans="1:15" ht="18.75">
      <c r="A31" s="39" t="s">
        <v>125</v>
      </c>
      <c r="B31" s="44">
        <v>1.5</v>
      </c>
      <c r="C31" s="46">
        <v>21.126</v>
      </c>
      <c r="D31" s="46">
        <v>171.75</v>
      </c>
      <c r="E31" s="44">
        <v>1.5</v>
      </c>
      <c r="F31" s="46">
        <v>6.52</v>
      </c>
      <c r="G31" s="46">
        <v>45.596</v>
      </c>
      <c r="H31" s="44">
        <v>1.5</v>
      </c>
      <c r="I31" s="46">
        <v>91.616</v>
      </c>
      <c r="J31" s="46">
        <v>80.648</v>
      </c>
      <c r="K31" s="44">
        <v>1.5</v>
      </c>
      <c r="L31" s="44">
        <v>0</v>
      </c>
      <c r="M31" s="48">
        <v>3.924</v>
      </c>
      <c r="N31" s="51">
        <v>119.3</v>
      </c>
      <c r="O31" s="497">
        <v>1035.9</v>
      </c>
    </row>
    <row r="32" spans="1:15" ht="18.75" customHeight="1">
      <c r="A32" s="39" t="s">
        <v>59</v>
      </c>
      <c r="B32" s="44">
        <v>3</v>
      </c>
      <c r="C32" s="46">
        <v>14.96</v>
      </c>
      <c r="D32" s="46">
        <v>121.64</v>
      </c>
      <c r="E32" s="44">
        <v>3</v>
      </c>
      <c r="F32" s="46">
        <v>54.114</v>
      </c>
      <c r="G32" s="46">
        <v>378.42</v>
      </c>
      <c r="H32" s="44">
        <v>3</v>
      </c>
      <c r="I32" s="46">
        <v>2.634</v>
      </c>
      <c r="J32" s="46">
        <v>2.318</v>
      </c>
      <c r="K32" s="44">
        <v>3</v>
      </c>
      <c r="L32" s="44">
        <v>0</v>
      </c>
      <c r="M32" s="48">
        <v>0.85</v>
      </c>
      <c r="N32" s="51">
        <v>71.7</v>
      </c>
      <c r="O32" s="497">
        <v>1323.8</v>
      </c>
    </row>
    <row r="33" spans="1:15" ht="18.75" customHeight="1">
      <c r="A33" s="39" t="s">
        <v>60</v>
      </c>
      <c r="B33" s="44">
        <v>1.5</v>
      </c>
      <c r="C33" s="46">
        <v>0.014</v>
      </c>
      <c r="D33" s="46">
        <v>0.113</v>
      </c>
      <c r="E33" s="44">
        <v>1.5</v>
      </c>
      <c r="F33" s="46">
        <v>0</v>
      </c>
      <c r="G33" s="46">
        <v>0</v>
      </c>
      <c r="H33" s="44">
        <v>1.5</v>
      </c>
      <c r="I33" s="46">
        <v>0.188</v>
      </c>
      <c r="J33" s="46">
        <v>0.165</v>
      </c>
      <c r="K33" s="44">
        <v>1.5</v>
      </c>
      <c r="L33" s="44">
        <v>0</v>
      </c>
      <c r="M33" s="48">
        <v>0.001</v>
      </c>
      <c r="N33" s="51">
        <v>0.2</v>
      </c>
      <c r="O33" s="497">
        <v>1.4</v>
      </c>
    </row>
    <row r="34" spans="1:15" ht="18.75">
      <c r="A34" s="52" t="s">
        <v>714</v>
      </c>
      <c r="B34" s="52"/>
      <c r="C34" s="51">
        <v>45.754</v>
      </c>
      <c r="D34" s="51">
        <v>372.712</v>
      </c>
      <c r="E34" s="52"/>
      <c r="F34" s="51">
        <v>60.634</v>
      </c>
      <c r="G34" s="51">
        <v>424.016</v>
      </c>
      <c r="H34" s="52"/>
      <c r="I34" s="51">
        <v>142.86</v>
      </c>
      <c r="J34" s="51">
        <v>125.933</v>
      </c>
      <c r="K34" s="52"/>
      <c r="L34" s="52"/>
      <c r="M34" s="53">
        <v>5.543</v>
      </c>
      <c r="N34" s="51">
        <v>249.6</v>
      </c>
      <c r="O34" s="497">
        <v>3040.6</v>
      </c>
    </row>
  </sheetData>
  <mergeCells count="26">
    <mergeCell ref="O3:O4"/>
    <mergeCell ref="P3:P4"/>
    <mergeCell ref="O14:O15"/>
    <mergeCell ref="O25:O26"/>
    <mergeCell ref="A25:M25"/>
    <mergeCell ref="N25:N26"/>
    <mergeCell ref="A26:A27"/>
    <mergeCell ref="B26:D26"/>
    <mergeCell ref="E26:G26"/>
    <mergeCell ref="H26:J26"/>
    <mergeCell ref="K26:M26"/>
    <mergeCell ref="A14:M14"/>
    <mergeCell ref="N14:N15"/>
    <mergeCell ref="A15:A16"/>
    <mergeCell ref="B15:D15"/>
    <mergeCell ref="E15:G15"/>
    <mergeCell ref="H15:J15"/>
    <mergeCell ref="K15:M15"/>
    <mergeCell ref="M1:N1"/>
    <mergeCell ref="A3:M3"/>
    <mergeCell ref="N3:N4"/>
    <mergeCell ref="A4:A5"/>
    <mergeCell ref="B4:D4"/>
    <mergeCell ref="E4:G4"/>
    <mergeCell ref="H4:J4"/>
    <mergeCell ref="K4:M4"/>
  </mergeCells>
  <printOptions/>
  <pageMargins left="0.35" right="0.29" top="0.51" bottom="0.5" header="0.5" footer="0.5"/>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1:F229"/>
  <sheetViews>
    <sheetView zoomScale="75" zoomScaleNormal="75" workbookViewId="0" topLeftCell="A247">
      <pane xSplit="14955" topLeftCell="K1" activePane="topLeft" state="split"/>
      <selection pane="topLeft" activeCell="D6" sqref="D6"/>
      <selection pane="topRight" activeCell="K1" sqref="K1"/>
    </sheetView>
  </sheetViews>
  <sheetFormatPr defaultColWidth="9.140625" defaultRowHeight="12.75"/>
  <cols>
    <col min="1" max="1" width="42.421875" style="12" customWidth="1"/>
    <col min="2" max="3" width="22.140625" style="13" customWidth="1"/>
    <col min="4" max="6" width="18.7109375" style="13" customWidth="1"/>
  </cols>
  <sheetData>
    <row r="1" spans="5:6" ht="18.75">
      <c r="E1" s="409" t="s">
        <v>7</v>
      </c>
      <c r="F1" s="409"/>
    </row>
    <row r="3" spans="1:6" ht="18.75">
      <c r="A3" s="415" t="s">
        <v>49</v>
      </c>
      <c r="B3" s="415"/>
      <c r="C3" s="415"/>
      <c r="D3" s="415"/>
      <c r="E3" s="415"/>
      <c r="F3" s="415"/>
    </row>
    <row r="4" spans="1:6" ht="56.25">
      <c r="A4" s="15" t="s">
        <v>50</v>
      </c>
      <c r="B4" s="15" t="s">
        <v>51</v>
      </c>
      <c r="C4" s="15" t="s">
        <v>52</v>
      </c>
      <c r="D4" s="15" t="s">
        <v>53</v>
      </c>
      <c r="E4" s="15" t="s">
        <v>54</v>
      </c>
      <c r="F4" s="14" t="s">
        <v>55</v>
      </c>
    </row>
    <row r="5" spans="1:6" ht="18.75">
      <c r="A5" s="16" t="s">
        <v>56</v>
      </c>
      <c r="B5" s="17">
        <v>186.8</v>
      </c>
      <c r="C5" s="18">
        <v>0</v>
      </c>
      <c r="D5" s="19">
        <v>153.5</v>
      </c>
      <c r="E5" s="20">
        <v>4.3</v>
      </c>
      <c r="F5" s="21">
        <f aca="true" t="shared" si="0" ref="F5:F10">B5*0.123+C5*0.143+D5*1.136</f>
        <v>197.3524</v>
      </c>
    </row>
    <row r="6" spans="1:6" ht="37.5">
      <c r="A6" s="16" t="s">
        <v>57</v>
      </c>
      <c r="B6" s="19">
        <v>2451.8</v>
      </c>
      <c r="C6" s="18"/>
      <c r="D6" s="19">
        <v>2702.7</v>
      </c>
      <c r="E6" s="22">
        <v>34.3</v>
      </c>
      <c r="F6" s="21">
        <f t="shared" si="0"/>
        <v>3371.838599999999</v>
      </c>
    </row>
    <row r="7" spans="1:6" ht="18.75">
      <c r="A7" s="16" t="s">
        <v>58</v>
      </c>
      <c r="B7" s="17">
        <v>2642</v>
      </c>
      <c r="C7" s="18">
        <v>0</v>
      </c>
      <c r="D7" s="18">
        <v>0</v>
      </c>
      <c r="E7" s="23">
        <v>12.6</v>
      </c>
      <c r="F7" s="21">
        <f t="shared" si="0"/>
        <v>324.966</v>
      </c>
    </row>
    <row r="8" spans="1:6" ht="18.75">
      <c r="A8" s="16" t="s">
        <v>125</v>
      </c>
      <c r="B8" s="19">
        <v>11450</v>
      </c>
      <c r="C8" s="18">
        <v>3039.7</v>
      </c>
      <c r="D8" s="19">
        <v>5376.5</v>
      </c>
      <c r="E8" s="23">
        <v>261.6</v>
      </c>
      <c r="F8" s="21">
        <f t="shared" si="0"/>
        <v>7950.731099999999</v>
      </c>
    </row>
    <row r="9" spans="1:6" ht="37.5">
      <c r="A9" s="24" t="s">
        <v>59</v>
      </c>
      <c r="B9" s="19">
        <v>4054.7</v>
      </c>
      <c r="C9" s="19">
        <v>12614.1</v>
      </c>
      <c r="D9" s="19">
        <v>77.3</v>
      </c>
      <c r="E9" s="22">
        <v>28.4</v>
      </c>
      <c r="F9" s="21">
        <f t="shared" si="0"/>
        <v>2390.3572</v>
      </c>
    </row>
    <row r="10" spans="1:6" ht="37.5">
      <c r="A10" s="24" t="s">
        <v>60</v>
      </c>
      <c r="B10" s="18">
        <v>7.5</v>
      </c>
      <c r="C10" s="18">
        <v>0</v>
      </c>
      <c r="D10" s="19">
        <v>11</v>
      </c>
      <c r="E10" s="20">
        <v>0.115</v>
      </c>
      <c r="F10" s="21">
        <f t="shared" si="0"/>
        <v>13.418499999999998</v>
      </c>
    </row>
    <row r="11" spans="1:6" ht="18.75">
      <c r="A11" s="14" t="s">
        <v>61</v>
      </c>
      <c r="B11" s="14">
        <v>20792.8</v>
      </c>
      <c r="C11" s="14">
        <v>15653.8</v>
      </c>
      <c r="D11" s="14">
        <v>8320.7</v>
      </c>
      <c r="E11" s="25">
        <f>SUM(E5:E10)</f>
        <v>341.315</v>
      </c>
      <c r="F11" s="21">
        <f>SUM(F5:F10)</f>
        <v>14248.663799999998</v>
      </c>
    </row>
    <row r="12" spans="1:6" ht="18.75">
      <c r="A12" s="26"/>
      <c r="B12" s="26"/>
      <c r="C12" s="26"/>
      <c r="D12" s="26"/>
      <c r="E12" s="26"/>
      <c r="F12" s="27"/>
    </row>
    <row r="50" spans="1:6" ht="18.75">
      <c r="A50" s="416" t="s">
        <v>49</v>
      </c>
      <c r="B50" s="416"/>
      <c r="C50" s="416"/>
      <c r="D50" s="416"/>
      <c r="E50" s="416"/>
      <c r="F50" s="416"/>
    </row>
    <row r="51" spans="1:6" ht="37.5">
      <c r="A51" s="29" t="s">
        <v>50</v>
      </c>
      <c r="B51" s="29" t="s">
        <v>62</v>
      </c>
      <c r="C51" s="29" t="s">
        <v>63</v>
      </c>
      <c r="D51" s="29" t="s">
        <v>448</v>
      </c>
      <c r="E51" s="29" t="s">
        <v>54</v>
      </c>
      <c r="F51" s="28" t="s">
        <v>55</v>
      </c>
    </row>
    <row r="52" spans="1:6" ht="18.75">
      <c r="A52" s="30" t="s">
        <v>56</v>
      </c>
      <c r="B52" s="32">
        <f aca="true" t="shared" si="1" ref="B52:B57">B5*0.123</f>
        <v>22.9764</v>
      </c>
      <c r="C52" s="32">
        <f aca="true" t="shared" si="2" ref="C52:C57">C5*0.143</f>
        <v>0</v>
      </c>
      <c r="D52" s="32">
        <f aca="true" t="shared" si="3" ref="D52:D57">D5*1.136</f>
        <v>174.37599999999998</v>
      </c>
      <c r="E52" s="33">
        <v>4.3</v>
      </c>
      <c r="F52" s="34">
        <f aca="true" t="shared" si="4" ref="F52:F57">B52+C52+D52</f>
        <v>197.3524</v>
      </c>
    </row>
    <row r="53" spans="1:6" ht="37.5">
      <c r="A53" s="30" t="s">
        <v>57</v>
      </c>
      <c r="B53" s="32">
        <f t="shared" si="1"/>
        <v>301.57140000000004</v>
      </c>
      <c r="C53" s="32">
        <f t="shared" si="2"/>
        <v>0</v>
      </c>
      <c r="D53" s="32">
        <f t="shared" si="3"/>
        <v>3070.2671999999993</v>
      </c>
      <c r="E53" s="35">
        <v>34.3</v>
      </c>
      <c r="F53" s="34">
        <f t="shared" si="4"/>
        <v>3371.838599999999</v>
      </c>
    </row>
    <row r="54" spans="1:6" ht="18.75">
      <c r="A54" s="30" t="s">
        <v>58</v>
      </c>
      <c r="B54" s="32">
        <f t="shared" si="1"/>
        <v>324.966</v>
      </c>
      <c r="C54" s="32">
        <f t="shared" si="2"/>
        <v>0</v>
      </c>
      <c r="D54" s="32">
        <f t="shared" si="3"/>
        <v>0</v>
      </c>
      <c r="E54" s="36">
        <v>12.6</v>
      </c>
      <c r="F54" s="34">
        <f t="shared" si="4"/>
        <v>324.966</v>
      </c>
    </row>
    <row r="55" spans="1:6" ht="18.75">
      <c r="A55" s="30" t="s">
        <v>125</v>
      </c>
      <c r="B55" s="32">
        <f t="shared" si="1"/>
        <v>1408.35</v>
      </c>
      <c r="C55" s="32">
        <f t="shared" si="2"/>
        <v>434.67709999999994</v>
      </c>
      <c r="D55" s="32">
        <f t="shared" si="3"/>
        <v>6107.704</v>
      </c>
      <c r="E55" s="36">
        <v>261.6</v>
      </c>
      <c r="F55" s="34">
        <f t="shared" si="4"/>
        <v>7950.731099999999</v>
      </c>
    </row>
    <row r="56" spans="1:6" ht="37.5">
      <c r="A56" s="30" t="s">
        <v>59</v>
      </c>
      <c r="B56" s="32">
        <f t="shared" si="1"/>
        <v>498.7281</v>
      </c>
      <c r="C56" s="32">
        <f t="shared" si="2"/>
        <v>1803.8163</v>
      </c>
      <c r="D56" s="32">
        <f t="shared" si="3"/>
        <v>87.8128</v>
      </c>
      <c r="E56" s="35">
        <v>28.4</v>
      </c>
      <c r="F56" s="34">
        <f t="shared" si="4"/>
        <v>2390.3572</v>
      </c>
    </row>
    <row r="57" spans="1:6" ht="37.5">
      <c r="A57" s="30" t="s">
        <v>60</v>
      </c>
      <c r="B57" s="32">
        <f t="shared" si="1"/>
        <v>0.9225</v>
      </c>
      <c r="C57" s="32">
        <f t="shared" si="2"/>
        <v>0</v>
      </c>
      <c r="D57" s="32">
        <f t="shared" si="3"/>
        <v>12.495999999999999</v>
      </c>
      <c r="E57" s="33">
        <v>0.115</v>
      </c>
      <c r="F57" s="34">
        <f t="shared" si="4"/>
        <v>13.418499999999998</v>
      </c>
    </row>
    <row r="58" spans="1:6" ht="18.75">
      <c r="A58" s="28" t="s">
        <v>61</v>
      </c>
      <c r="B58" s="34">
        <f>SUM(B52:B57)</f>
        <v>2557.5144</v>
      </c>
      <c r="C58" s="34">
        <f>SUM(C52:C57)</f>
        <v>2238.4934</v>
      </c>
      <c r="D58" s="34">
        <f>SUM(D52:D57)</f>
        <v>9452.655999999999</v>
      </c>
      <c r="E58" s="34">
        <f>SUM(E52:E57)</f>
        <v>341.315</v>
      </c>
      <c r="F58" s="34">
        <f>SUM(F52:F57)</f>
        <v>14248.663799999998</v>
      </c>
    </row>
    <row r="221" spans="1:6" ht="18.75">
      <c r="A221" s="416" t="s">
        <v>124</v>
      </c>
      <c r="B221" s="416"/>
      <c r="C221" s="416"/>
      <c r="D221" s="416"/>
      <c r="E221" s="416"/>
      <c r="F221" s="416"/>
    </row>
    <row r="222" spans="1:6" ht="37.5">
      <c r="A222" s="37" t="s">
        <v>50</v>
      </c>
      <c r="B222" s="29" t="s">
        <v>62</v>
      </c>
      <c r="C222" s="29" t="s">
        <v>63</v>
      </c>
      <c r="D222" s="29" t="s">
        <v>448</v>
      </c>
      <c r="E222" s="29" t="s">
        <v>54</v>
      </c>
      <c r="F222" s="38" t="s">
        <v>55</v>
      </c>
    </row>
    <row r="223" spans="1:6" ht="18.75">
      <c r="A223" s="39" t="s">
        <v>56</v>
      </c>
      <c r="B223" s="40">
        <f>B52/100*40</f>
        <v>9.190560000000001</v>
      </c>
      <c r="C223" s="40">
        <f>C52/100*45</f>
        <v>0</v>
      </c>
      <c r="D223" s="40">
        <f>D52/100*30</f>
        <v>52.312799999999996</v>
      </c>
      <c r="E223" s="40"/>
      <c r="F223" s="21">
        <f aca="true" t="shared" si="5" ref="F223:F228">B223+C223+D223</f>
        <v>61.50336</v>
      </c>
    </row>
    <row r="224" spans="1:6" ht="37.5">
      <c r="A224" s="39" t="s">
        <v>57</v>
      </c>
      <c r="B224" s="40">
        <f>B53/100*65</f>
        <v>196.02141000000003</v>
      </c>
      <c r="C224" s="40">
        <f>C53/100*50</f>
        <v>0</v>
      </c>
      <c r="D224" s="40">
        <f>D53/100*40</f>
        <v>1228.1068799999998</v>
      </c>
      <c r="E224" s="40"/>
      <c r="F224" s="21">
        <f t="shared" si="5"/>
        <v>1424.1282899999999</v>
      </c>
    </row>
    <row r="225" spans="1:6" ht="18.75">
      <c r="A225" s="39" t="s">
        <v>58</v>
      </c>
      <c r="B225" s="40">
        <f>B54/100*20</f>
        <v>64.9932</v>
      </c>
      <c r="C225" s="40">
        <f>C54/100*40</f>
        <v>0</v>
      </c>
      <c r="D225" s="40">
        <f>D54/100*30</f>
        <v>0</v>
      </c>
      <c r="E225" s="40"/>
      <c r="F225" s="21">
        <f t="shared" si="5"/>
        <v>64.9932</v>
      </c>
    </row>
    <row r="226" spans="1:6" ht="18.75">
      <c r="A226" s="39" t="s">
        <v>125</v>
      </c>
      <c r="B226" s="40">
        <f>B55/100*35</f>
        <v>492.92249999999996</v>
      </c>
      <c r="C226" s="40">
        <f>C55/100*30</f>
        <v>130.40312999999998</v>
      </c>
      <c r="D226" s="40">
        <f>D55/100*20</f>
        <v>1221.5408</v>
      </c>
      <c r="E226" s="40"/>
      <c r="F226" s="21">
        <f t="shared" si="5"/>
        <v>1844.86643</v>
      </c>
    </row>
    <row r="227" spans="1:6" ht="37.5">
      <c r="A227" s="39" t="s">
        <v>59</v>
      </c>
      <c r="B227" s="40">
        <f>B56/100*30</f>
        <v>149.61843</v>
      </c>
      <c r="C227" s="40">
        <f>C56/100*25</f>
        <v>450.95407500000005</v>
      </c>
      <c r="D227" s="40">
        <f>D56/100*20</f>
        <v>17.562559999999998</v>
      </c>
      <c r="E227" s="40"/>
      <c r="F227" s="21">
        <f t="shared" si="5"/>
        <v>618.135065</v>
      </c>
    </row>
    <row r="228" spans="1:6" ht="37.5">
      <c r="A228" s="39" t="s">
        <v>60</v>
      </c>
      <c r="B228" s="40">
        <f>B57/100*20</f>
        <v>0.1845</v>
      </c>
      <c r="C228" s="40">
        <f>C57/100*20</f>
        <v>0</v>
      </c>
      <c r="D228" s="41">
        <f>D57/100*20</f>
        <v>2.4991999999999996</v>
      </c>
      <c r="E228" s="40"/>
      <c r="F228" s="21">
        <f t="shared" si="5"/>
        <v>2.6836999999999995</v>
      </c>
    </row>
    <row r="229" spans="1:6" ht="18.75">
      <c r="A229" s="28" t="s">
        <v>61</v>
      </c>
      <c r="B229" s="21">
        <f>SUM(B223:B228)</f>
        <v>912.9306</v>
      </c>
      <c r="C229" s="21">
        <f>SUM(C223:C228)</f>
        <v>581.357205</v>
      </c>
      <c r="D229" s="21">
        <f>SUM(D223:D228)</f>
        <v>2522.02224</v>
      </c>
      <c r="E229" s="21">
        <f>SUM(E223:E228)</f>
        <v>0</v>
      </c>
      <c r="F229" s="21">
        <f>SUM(F223:F228)</f>
        <v>4016.3100449999997</v>
      </c>
    </row>
  </sheetData>
  <mergeCells count="4">
    <mergeCell ref="E1:F1"/>
    <mergeCell ref="A3:F3"/>
    <mergeCell ref="A50:F50"/>
    <mergeCell ref="A221:F221"/>
  </mergeCells>
  <printOptions/>
  <pageMargins left="0.46" right="0.45" top="0.51" bottom="0.5" header="0.5" footer="0.5"/>
  <pageSetup horizontalDpi="600" verticalDpi="600" orientation="portrait" paperSize="9" scale="67" r:id="rId2"/>
  <colBreaks count="1" manualBreakCount="1">
    <brk id="6" max="65535" man="1"/>
  </colBreaks>
  <drawing r:id="rId1"/>
</worksheet>
</file>

<file path=xl/worksheets/sheet9.xml><?xml version="1.0" encoding="utf-8"?>
<worksheet xmlns="http://schemas.openxmlformats.org/spreadsheetml/2006/main" xmlns:r="http://schemas.openxmlformats.org/officeDocument/2006/relationships">
  <dimension ref="A1:I202"/>
  <sheetViews>
    <sheetView workbookViewId="0" topLeftCell="A190">
      <selection activeCell="E100" sqref="E100:I100"/>
    </sheetView>
  </sheetViews>
  <sheetFormatPr defaultColWidth="9.140625" defaultRowHeight="12.75"/>
  <cols>
    <col min="1" max="4" width="7.28125" style="1" customWidth="1"/>
    <col min="5" max="8" width="14.140625" style="1" customWidth="1"/>
    <col min="9" max="9" width="14.7109375" style="1" customWidth="1"/>
  </cols>
  <sheetData>
    <row r="1" spans="6:9" ht="15.75">
      <c r="F1" s="2"/>
      <c r="G1" s="417" t="s">
        <v>412</v>
      </c>
      <c r="H1" s="417"/>
      <c r="I1" s="417"/>
    </row>
    <row r="2" spans="6:9" ht="15.75">
      <c r="F2" s="2"/>
      <c r="G2" s="417" t="s">
        <v>413</v>
      </c>
      <c r="H2" s="417"/>
      <c r="I2" s="417"/>
    </row>
    <row r="3" spans="6:9" ht="15.75">
      <c r="F3" s="2"/>
      <c r="G3" s="417" t="s">
        <v>414</v>
      </c>
      <c r="H3" s="417"/>
      <c r="I3" s="417"/>
    </row>
    <row r="4" spans="6:9" ht="15.75">
      <c r="F4" s="2"/>
      <c r="G4" s="417" t="s">
        <v>189</v>
      </c>
      <c r="H4" s="417"/>
      <c r="I4" s="417"/>
    </row>
    <row r="5" spans="6:9" ht="15.75">
      <c r="F5" s="2"/>
      <c r="G5" s="417" t="s">
        <v>415</v>
      </c>
      <c r="H5" s="417"/>
      <c r="I5" s="417"/>
    </row>
    <row r="13" spans="1:9" ht="15.75">
      <c r="A13" s="418"/>
      <c r="B13" s="418"/>
      <c r="C13" s="418"/>
      <c r="D13" s="418"/>
      <c r="E13" s="418"/>
      <c r="F13" s="418"/>
      <c r="G13" s="418"/>
      <c r="H13" s="418"/>
      <c r="I13" s="418"/>
    </row>
    <row r="20" spans="1:9" ht="15.75">
      <c r="A20" s="418" t="s">
        <v>416</v>
      </c>
      <c r="B20" s="418"/>
      <c r="C20" s="418"/>
      <c r="D20" s="418"/>
      <c r="E20" s="418"/>
      <c r="F20" s="418"/>
      <c r="G20" s="418"/>
      <c r="H20" s="418"/>
      <c r="I20" s="418"/>
    </row>
    <row r="21" spans="1:9" ht="15.75">
      <c r="A21" s="418" t="s">
        <v>417</v>
      </c>
      <c r="B21" s="418"/>
      <c r="C21" s="418"/>
      <c r="D21" s="418"/>
      <c r="E21" s="418"/>
      <c r="F21" s="418"/>
      <c r="G21" s="418"/>
      <c r="H21" s="418"/>
      <c r="I21" s="418"/>
    </row>
    <row r="22" spans="1:9" ht="15.75">
      <c r="A22" s="418" t="s">
        <v>778</v>
      </c>
      <c r="B22" s="418"/>
      <c r="C22" s="418"/>
      <c r="D22" s="418"/>
      <c r="E22" s="418"/>
      <c r="F22" s="418"/>
      <c r="G22" s="418"/>
      <c r="H22" s="418"/>
      <c r="I22" s="418"/>
    </row>
    <row r="23" spans="1:9" ht="15.75">
      <c r="A23" s="418" t="s">
        <v>418</v>
      </c>
      <c r="B23" s="418"/>
      <c r="C23" s="418"/>
      <c r="D23" s="418"/>
      <c r="E23" s="418"/>
      <c r="F23" s="418"/>
      <c r="G23" s="418"/>
      <c r="H23" s="418"/>
      <c r="I23" s="418"/>
    </row>
    <row r="50" spans="4:5" ht="15.75">
      <c r="D50" s="3"/>
      <c r="E50" s="3"/>
    </row>
    <row r="51" spans="4:5" ht="15.75">
      <c r="D51" s="3"/>
      <c r="E51" s="3"/>
    </row>
    <row r="52" spans="4:5" ht="15.75">
      <c r="D52" s="3"/>
      <c r="E52" s="3"/>
    </row>
    <row r="53" spans="4:5" ht="15.75">
      <c r="D53" s="3"/>
      <c r="E53" s="3"/>
    </row>
    <row r="54" spans="4:5" ht="15.75">
      <c r="D54" s="4"/>
      <c r="E54" s="4"/>
    </row>
    <row r="55" spans="1:9" ht="15.75">
      <c r="A55" s="419" t="s">
        <v>779</v>
      </c>
      <c r="B55" s="419"/>
      <c r="C55" s="419"/>
      <c r="D55" s="419"/>
      <c r="E55" s="419"/>
      <c r="F55" s="419"/>
      <c r="G55" s="419"/>
      <c r="H55" s="419"/>
      <c r="I55" s="419"/>
    </row>
    <row r="57" spans="1:9" ht="15.75">
      <c r="A57" s="418" t="s">
        <v>419</v>
      </c>
      <c r="B57" s="418"/>
      <c r="C57" s="418"/>
      <c r="D57" s="418"/>
      <c r="E57" s="418"/>
      <c r="F57" s="418"/>
      <c r="G57" s="418"/>
      <c r="H57" s="418"/>
      <c r="I57" s="418"/>
    </row>
    <row r="59" spans="1:9" ht="47.25" customHeight="1">
      <c r="A59" s="420" t="s">
        <v>420</v>
      </c>
      <c r="B59" s="421" t="s">
        <v>420</v>
      </c>
      <c r="C59" s="421" t="s">
        <v>420</v>
      </c>
      <c r="D59" s="422" t="s">
        <v>420</v>
      </c>
      <c r="E59" s="423" t="s">
        <v>780</v>
      </c>
      <c r="F59" s="424" t="s">
        <v>421</v>
      </c>
      <c r="G59" s="424" t="s">
        <v>421</v>
      </c>
      <c r="H59" s="424"/>
      <c r="I59" s="425" t="s">
        <v>421</v>
      </c>
    </row>
    <row r="60" spans="1:9" ht="63" customHeight="1">
      <c r="A60" s="420" t="s">
        <v>422</v>
      </c>
      <c r="B60" s="421" t="s">
        <v>422</v>
      </c>
      <c r="C60" s="421" t="s">
        <v>422</v>
      </c>
      <c r="D60" s="422" t="s">
        <v>422</v>
      </c>
      <c r="E60" s="423" t="s">
        <v>459</v>
      </c>
      <c r="F60" s="424" t="s">
        <v>459</v>
      </c>
      <c r="G60" s="424" t="s">
        <v>459</v>
      </c>
      <c r="H60" s="424"/>
      <c r="I60" s="425" t="s">
        <v>459</v>
      </c>
    </row>
    <row r="61" spans="1:9" ht="31.5" customHeight="1">
      <c r="A61" s="426"/>
      <c r="B61" s="427"/>
      <c r="C61" s="427"/>
      <c r="D61" s="428"/>
      <c r="E61" s="429" t="s">
        <v>460</v>
      </c>
      <c r="F61" s="430" t="s">
        <v>460</v>
      </c>
      <c r="G61" s="430" t="s">
        <v>460</v>
      </c>
      <c r="H61" s="430"/>
      <c r="I61" s="431" t="s">
        <v>460</v>
      </c>
    </row>
    <row r="62" spans="1:9" ht="47.25" customHeight="1">
      <c r="A62" s="426"/>
      <c r="B62" s="427"/>
      <c r="C62" s="427"/>
      <c r="D62" s="428"/>
      <c r="E62" s="429" t="s">
        <v>461</v>
      </c>
      <c r="F62" s="430" t="s">
        <v>461</v>
      </c>
      <c r="G62" s="430" t="s">
        <v>461</v>
      </c>
      <c r="H62" s="430"/>
      <c r="I62" s="431" t="s">
        <v>461</v>
      </c>
    </row>
    <row r="63" spans="1:9" ht="47.25" customHeight="1">
      <c r="A63" s="426"/>
      <c r="B63" s="427"/>
      <c r="C63" s="427"/>
      <c r="D63" s="428"/>
      <c r="E63" s="429" t="s">
        <v>511</v>
      </c>
      <c r="F63" s="430" t="s">
        <v>462</v>
      </c>
      <c r="G63" s="430" t="s">
        <v>462</v>
      </c>
      <c r="H63" s="430"/>
      <c r="I63" s="431" t="s">
        <v>462</v>
      </c>
    </row>
    <row r="64" spans="1:9" ht="47.25" customHeight="1">
      <c r="A64" s="432"/>
      <c r="B64" s="433"/>
      <c r="C64" s="433"/>
      <c r="D64" s="434"/>
      <c r="E64" s="435" t="s">
        <v>463</v>
      </c>
      <c r="F64" s="436" t="s">
        <v>463</v>
      </c>
      <c r="G64" s="436" t="s">
        <v>463</v>
      </c>
      <c r="H64" s="436"/>
      <c r="I64" s="437" t="s">
        <v>463</v>
      </c>
    </row>
    <row r="65" spans="1:9" ht="15.75" customHeight="1">
      <c r="A65" s="420" t="s">
        <v>435</v>
      </c>
      <c r="B65" s="421" t="s">
        <v>464</v>
      </c>
      <c r="C65" s="421" t="s">
        <v>464</v>
      </c>
      <c r="D65" s="422" t="s">
        <v>464</v>
      </c>
      <c r="E65" s="438" t="s">
        <v>768</v>
      </c>
      <c r="F65" s="439"/>
      <c r="G65" s="439"/>
      <c r="H65" s="439"/>
      <c r="I65" s="440"/>
    </row>
    <row r="66" spans="1:9" ht="15.75" customHeight="1">
      <c r="A66" s="432" t="s">
        <v>436</v>
      </c>
      <c r="B66" s="433" t="s">
        <v>465</v>
      </c>
      <c r="C66" s="433" t="s">
        <v>465</v>
      </c>
      <c r="D66" s="434" t="s">
        <v>465</v>
      </c>
      <c r="E66" s="441"/>
      <c r="F66" s="442"/>
      <c r="G66" s="442"/>
      <c r="H66" s="442"/>
      <c r="I66" s="443"/>
    </row>
    <row r="67" spans="1:9" ht="15.75" customHeight="1">
      <c r="A67" s="444" t="s">
        <v>466</v>
      </c>
      <c r="B67" s="444" t="s">
        <v>466</v>
      </c>
      <c r="C67" s="444" t="s">
        <v>466</v>
      </c>
      <c r="D67" s="444" t="s">
        <v>466</v>
      </c>
      <c r="E67" s="445" t="s">
        <v>512</v>
      </c>
      <c r="F67" s="445" t="s">
        <v>467</v>
      </c>
      <c r="G67" s="445" t="s">
        <v>467</v>
      </c>
      <c r="H67" s="445"/>
      <c r="I67" s="445" t="s">
        <v>467</v>
      </c>
    </row>
    <row r="68" spans="1:9" ht="48.75" customHeight="1">
      <c r="A68" s="444" t="s">
        <v>468</v>
      </c>
      <c r="B68" s="444" t="s">
        <v>468</v>
      </c>
      <c r="C68" s="444" t="s">
        <v>468</v>
      </c>
      <c r="D68" s="444" t="s">
        <v>468</v>
      </c>
      <c r="E68" s="445" t="s">
        <v>642</v>
      </c>
      <c r="F68" s="445" t="s">
        <v>467</v>
      </c>
      <c r="G68" s="445" t="s">
        <v>467</v>
      </c>
      <c r="H68" s="445"/>
      <c r="I68" s="445" t="s">
        <v>467</v>
      </c>
    </row>
    <row r="69" spans="1:9" ht="15.75" customHeight="1">
      <c r="A69" s="420" t="s">
        <v>469</v>
      </c>
      <c r="B69" s="421" t="s">
        <v>469</v>
      </c>
      <c r="C69" s="421" t="s">
        <v>469</v>
      </c>
      <c r="D69" s="422" t="s">
        <v>469</v>
      </c>
      <c r="E69" s="423" t="s">
        <v>470</v>
      </c>
      <c r="F69" s="424" t="s">
        <v>470</v>
      </c>
      <c r="G69" s="424" t="s">
        <v>470</v>
      </c>
      <c r="H69" s="424"/>
      <c r="I69" s="425" t="s">
        <v>470</v>
      </c>
    </row>
    <row r="70" spans="1:9" ht="126" customHeight="1">
      <c r="A70" s="426"/>
      <c r="B70" s="427"/>
      <c r="C70" s="427"/>
      <c r="D70" s="428"/>
      <c r="E70" s="446" t="s">
        <v>769</v>
      </c>
      <c r="F70" s="447" t="s">
        <v>471</v>
      </c>
      <c r="G70" s="447" t="s">
        <v>471</v>
      </c>
      <c r="H70" s="447"/>
      <c r="I70" s="448" t="s">
        <v>471</v>
      </c>
    </row>
    <row r="71" spans="1:9" ht="15.75" customHeight="1">
      <c r="A71" s="426"/>
      <c r="B71" s="427"/>
      <c r="C71" s="427"/>
      <c r="D71" s="428"/>
      <c r="E71" s="429" t="s">
        <v>472</v>
      </c>
      <c r="F71" s="430" t="s">
        <v>472</v>
      </c>
      <c r="G71" s="430" t="s">
        <v>472</v>
      </c>
      <c r="H71" s="430"/>
      <c r="I71" s="431" t="s">
        <v>472</v>
      </c>
    </row>
    <row r="72" spans="1:9" ht="94.5" customHeight="1">
      <c r="A72" s="426"/>
      <c r="B72" s="427"/>
      <c r="C72" s="427"/>
      <c r="D72" s="428"/>
      <c r="E72" s="446" t="s">
        <v>393</v>
      </c>
      <c r="F72" s="447" t="s">
        <v>393</v>
      </c>
      <c r="G72" s="447" t="s">
        <v>393</v>
      </c>
      <c r="H72" s="447"/>
      <c r="I72" s="448" t="s">
        <v>393</v>
      </c>
    </row>
    <row r="73" spans="1:9" ht="47.25" customHeight="1">
      <c r="A73" s="426"/>
      <c r="B73" s="427"/>
      <c r="C73" s="427"/>
      <c r="D73" s="428"/>
      <c r="E73" s="429" t="s">
        <v>394</v>
      </c>
      <c r="F73" s="430" t="s">
        <v>394</v>
      </c>
      <c r="G73" s="430" t="s">
        <v>394</v>
      </c>
      <c r="H73" s="430"/>
      <c r="I73" s="431" t="s">
        <v>394</v>
      </c>
    </row>
    <row r="74" spans="1:9" ht="31.5" customHeight="1">
      <c r="A74" s="426"/>
      <c r="B74" s="427"/>
      <c r="C74" s="427"/>
      <c r="D74" s="428"/>
      <c r="E74" s="429" t="s">
        <v>395</v>
      </c>
      <c r="F74" s="430" t="s">
        <v>395</v>
      </c>
      <c r="G74" s="430" t="s">
        <v>395</v>
      </c>
      <c r="H74" s="430"/>
      <c r="I74" s="431" t="s">
        <v>395</v>
      </c>
    </row>
    <row r="75" spans="1:9" ht="31.5" customHeight="1">
      <c r="A75" s="426"/>
      <c r="B75" s="427"/>
      <c r="C75" s="427"/>
      <c r="D75" s="428"/>
      <c r="E75" s="429" t="s">
        <v>396</v>
      </c>
      <c r="F75" s="430" t="s">
        <v>397</v>
      </c>
      <c r="G75" s="430" t="s">
        <v>397</v>
      </c>
      <c r="H75" s="430"/>
      <c r="I75" s="431" t="s">
        <v>397</v>
      </c>
    </row>
    <row r="76" spans="1:9" ht="15.75" customHeight="1">
      <c r="A76" s="426"/>
      <c r="B76" s="427"/>
      <c r="C76" s="427"/>
      <c r="D76" s="428"/>
      <c r="E76" s="429" t="s">
        <v>398</v>
      </c>
      <c r="F76" s="430" t="s">
        <v>398</v>
      </c>
      <c r="G76" s="430" t="s">
        <v>398</v>
      </c>
      <c r="H76" s="430"/>
      <c r="I76" s="431" t="s">
        <v>398</v>
      </c>
    </row>
    <row r="77" spans="1:9" ht="31.5" customHeight="1">
      <c r="A77" s="432"/>
      <c r="B77" s="433"/>
      <c r="C77" s="433"/>
      <c r="D77" s="434"/>
      <c r="E77" s="435" t="s">
        <v>513</v>
      </c>
      <c r="F77" s="436" t="s">
        <v>399</v>
      </c>
      <c r="G77" s="436" t="s">
        <v>399</v>
      </c>
      <c r="H77" s="436"/>
      <c r="I77" s="437" t="s">
        <v>399</v>
      </c>
    </row>
    <row r="78" spans="1:9" ht="31.5" customHeight="1">
      <c r="A78" s="449" t="s">
        <v>400</v>
      </c>
      <c r="B78" s="450"/>
      <c r="C78" s="450"/>
      <c r="D78" s="451"/>
      <c r="E78" s="423" t="s">
        <v>437</v>
      </c>
      <c r="F78" s="424" t="s">
        <v>437</v>
      </c>
      <c r="G78" s="424" t="s">
        <v>437</v>
      </c>
      <c r="H78" s="424"/>
      <c r="I78" s="425" t="s">
        <v>437</v>
      </c>
    </row>
    <row r="79" spans="1:9" ht="47.25" customHeight="1">
      <c r="A79" s="452"/>
      <c r="B79" s="453"/>
      <c r="C79" s="453"/>
      <c r="D79" s="454"/>
      <c r="E79" s="429" t="s">
        <v>438</v>
      </c>
      <c r="F79" s="430" t="s">
        <v>438</v>
      </c>
      <c r="G79" s="430" t="s">
        <v>438</v>
      </c>
      <c r="H79" s="430"/>
      <c r="I79" s="431" t="s">
        <v>438</v>
      </c>
    </row>
    <row r="80" spans="1:9" ht="47.25" customHeight="1">
      <c r="A80" s="426"/>
      <c r="B80" s="427"/>
      <c r="C80" s="427"/>
      <c r="D80" s="428"/>
      <c r="E80" s="429" t="s">
        <v>439</v>
      </c>
      <c r="F80" s="430" t="s">
        <v>439</v>
      </c>
      <c r="G80" s="430" t="s">
        <v>439</v>
      </c>
      <c r="H80" s="430"/>
      <c r="I80" s="431" t="s">
        <v>439</v>
      </c>
    </row>
    <row r="81" spans="1:9" ht="47.25" customHeight="1">
      <c r="A81" s="426"/>
      <c r="B81" s="427"/>
      <c r="C81" s="427"/>
      <c r="D81" s="428"/>
      <c r="E81" s="429" t="s">
        <v>440</v>
      </c>
      <c r="F81" s="430" t="s">
        <v>440</v>
      </c>
      <c r="G81" s="430" t="s">
        <v>440</v>
      </c>
      <c r="H81" s="430"/>
      <c r="I81" s="431" t="s">
        <v>440</v>
      </c>
    </row>
    <row r="82" spans="1:9" ht="47.25" customHeight="1">
      <c r="A82" s="426"/>
      <c r="B82" s="427"/>
      <c r="C82" s="427"/>
      <c r="D82" s="428"/>
      <c r="E82" s="429" t="s">
        <v>441</v>
      </c>
      <c r="F82" s="430" t="s">
        <v>481</v>
      </c>
      <c r="G82" s="430" t="s">
        <v>481</v>
      </c>
      <c r="H82" s="430"/>
      <c r="I82" s="431" t="s">
        <v>481</v>
      </c>
    </row>
    <row r="83" spans="1:9" ht="47.25" customHeight="1">
      <c r="A83" s="432"/>
      <c r="B83" s="433"/>
      <c r="C83" s="433"/>
      <c r="D83" s="434"/>
      <c r="E83" s="435" t="s">
        <v>453</v>
      </c>
      <c r="F83" s="436" t="s">
        <v>482</v>
      </c>
      <c r="G83" s="436" t="s">
        <v>482</v>
      </c>
      <c r="H83" s="436"/>
      <c r="I83" s="437" t="s">
        <v>482</v>
      </c>
    </row>
    <row r="84" spans="1:9" ht="31.5" customHeight="1">
      <c r="A84" s="420" t="s">
        <v>483</v>
      </c>
      <c r="B84" s="421" t="s">
        <v>483</v>
      </c>
      <c r="C84" s="421" t="s">
        <v>483</v>
      </c>
      <c r="D84" s="422" t="s">
        <v>483</v>
      </c>
      <c r="E84" s="423" t="s">
        <v>454</v>
      </c>
      <c r="F84" s="424"/>
      <c r="G84" s="424"/>
      <c r="H84" s="424"/>
      <c r="I84" s="425"/>
    </row>
    <row r="85" spans="1:9" ht="15.75" customHeight="1">
      <c r="A85" s="449" t="s">
        <v>484</v>
      </c>
      <c r="B85" s="450"/>
      <c r="C85" s="450"/>
      <c r="D85" s="451"/>
      <c r="E85" s="455" t="s">
        <v>275</v>
      </c>
      <c r="F85" s="456" t="s">
        <v>485</v>
      </c>
      <c r="G85" s="456" t="s">
        <v>485</v>
      </c>
      <c r="H85" s="456"/>
      <c r="I85" s="457" t="s">
        <v>485</v>
      </c>
    </row>
    <row r="86" spans="1:9" ht="15.75" customHeight="1">
      <c r="A86" s="452"/>
      <c r="B86" s="453"/>
      <c r="C86" s="453"/>
      <c r="D86" s="454"/>
      <c r="E86" s="458" t="s">
        <v>770</v>
      </c>
      <c r="F86" s="459" t="s">
        <v>486</v>
      </c>
      <c r="G86" s="459" t="s">
        <v>486</v>
      </c>
      <c r="H86" s="459"/>
      <c r="I86" s="460" t="s">
        <v>486</v>
      </c>
    </row>
    <row r="87" spans="1:9" ht="15.75" customHeight="1">
      <c r="A87" s="426"/>
      <c r="B87" s="427"/>
      <c r="C87" s="427"/>
      <c r="D87" s="428"/>
      <c r="E87" s="458" t="s">
        <v>771</v>
      </c>
      <c r="F87" s="459" t="s">
        <v>487</v>
      </c>
      <c r="G87" s="459" t="s">
        <v>487</v>
      </c>
      <c r="H87" s="459"/>
      <c r="I87" s="460" t="s">
        <v>487</v>
      </c>
    </row>
    <row r="88" spans="1:9" ht="15.75" customHeight="1">
      <c r="A88" s="426"/>
      <c r="B88" s="427"/>
      <c r="C88" s="427"/>
      <c r="D88" s="428"/>
      <c r="E88" s="458" t="s">
        <v>276</v>
      </c>
      <c r="F88" s="459" t="s">
        <v>488</v>
      </c>
      <c r="G88" s="459" t="s">
        <v>488</v>
      </c>
      <c r="H88" s="459"/>
      <c r="I88" s="460" t="s">
        <v>488</v>
      </c>
    </row>
    <row r="89" spans="1:9" ht="15.75" customHeight="1">
      <c r="A89" s="426"/>
      <c r="B89" s="427"/>
      <c r="C89" s="427"/>
      <c r="D89" s="428"/>
      <c r="E89" s="458" t="s">
        <v>277</v>
      </c>
      <c r="F89" s="459" t="s">
        <v>489</v>
      </c>
      <c r="G89" s="459" t="s">
        <v>489</v>
      </c>
      <c r="H89" s="459"/>
      <c r="I89" s="460" t="s">
        <v>489</v>
      </c>
    </row>
    <row r="90" spans="1:9" ht="31.5" customHeight="1">
      <c r="A90" s="449" t="s">
        <v>490</v>
      </c>
      <c r="B90" s="450"/>
      <c r="C90" s="450"/>
      <c r="D90" s="451"/>
      <c r="E90" s="423" t="s">
        <v>491</v>
      </c>
      <c r="F90" s="424" t="s">
        <v>491</v>
      </c>
      <c r="G90" s="424" t="s">
        <v>491</v>
      </c>
      <c r="H90" s="424"/>
      <c r="I90" s="425" t="s">
        <v>491</v>
      </c>
    </row>
    <row r="91" spans="1:9" ht="15.75" customHeight="1">
      <c r="A91" s="452"/>
      <c r="B91" s="453"/>
      <c r="C91" s="453"/>
      <c r="D91" s="454"/>
      <c r="E91" s="429" t="s">
        <v>455</v>
      </c>
      <c r="F91" s="430" t="s">
        <v>492</v>
      </c>
      <c r="G91" s="430" t="s">
        <v>492</v>
      </c>
      <c r="H91" s="430"/>
      <c r="I91" s="431" t="s">
        <v>492</v>
      </c>
    </row>
    <row r="92" spans="1:9" ht="15.75" customHeight="1">
      <c r="A92" s="452"/>
      <c r="B92" s="453"/>
      <c r="C92" s="453"/>
      <c r="D92" s="454"/>
      <c r="E92" s="429" t="s">
        <v>456</v>
      </c>
      <c r="F92" s="430" t="s">
        <v>493</v>
      </c>
      <c r="G92" s="430" t="s">
        <v>493</v>
      </c>
      <c r="H92" s="430"/>
      <c r="I92" s="431" t="s">
        <v>493</v>
      </c>
    </row>
    <row r="93" spans="1:9" ht="15.75" customHeight="1">
      <c r="A93" s="452"/>
      <c r="B93" s="453"/>
      <c r="C93" s="453"/>
      <c r="D93" s="454"/>
      <c r="E93" s="429" t="s">
        <v>457</v>
      </c>
      <c r="F93" s="430" t="s">
        <v>494</v>
      </c>
      <c r="G93" s="430" t="s">
        <v>494</v>
      </c>
      <c r="H93" s="430"/>
      <c r="I93" s="431" t="s">
        <v>494</v>
      </c>
    </row>
    <row r="94" spans="1:9" ht="30.75" customHeight="1">
      <c r="A94" s="426"/>
      <c r="B94" s="427"/>
      <c r="C94" s="427"/>
      <c r="D94" s="428"/>
      <c r="E94" s="429" t="s">
        <v>458</v>
      </c>
      <c r="F94" s="430" t="s">
        <v>365</v>
      </c>
      <c r="G94" s="430" t="s">
        <v>365</v>
      </c>
      <c r="H94" s="430"/>
      <c r="I94" s="431" t="s">
        <v>365</v>
      </c>
    </row>
    <row r="95" spans="1:9" ht="31.5" customHeight="1">
      <c r="A95" s="426"/>
      <c r="B95" s="427"/>
      <c r="C95" s="427"/>
      <c r="D95" s="428"/>
      <c r="E95" s="458" t="s">
        <v>643</v>
      </c>
      <c r="F95" s="459" t="s">
        <v>366</v>
      </c>
      <c r="G95" s="459" t="s">
        <v>366</v>
      </c>
      <c r="H95" s="459"/>
      <c r="I95" s="460" t="s">
        <v>366</v>
      </c>
    </row>
    <row r="96" spans="1:9" ht="47.25" customHeight="1">
      <c r="A96" s="426"/>
      <c r="B96" s="427"/>
      <c r="C96" s="427"/>
      <c r="D96" s="428"/>
      <c r="E96" s="429" t="s">
        <v>506</v>
      </c>
      <c r="F96" s="430" t="s">
        <v>495</v>
      </c>
      <c r="G96" s="430" t="s">
        <v>495</v>
      </c>
      <c r="H96" s="430"/>
      <c r="I96" s="431" t="s">
        <v>495</v>
      </c>
    </row>
    <row r="97" spans="1:9" ht="31.5" customHeight="1">
      <c r="A97" s="426"/>
      <c r="B97" s="427"/>
      <c r="C97" s="427"/>
      <c r="D97" s="428"/>
      <c r="E97" s="458" t="s">
        <v>644</v>
      </c>
      <c r="F97" s="459" t="s">
        <v>496</v>
      </c>
      <c r="G97" s="459" t="s">
        <v>496</v>
      </c>
      <c r="H97" s="459"/>
      <c r="I97" s="460" t="s">
        <v>496</v>
      </c>
    </row>
    <row r="98" spans="1:9" ht="47.25" customHeight="1">
      <c r="A98" s="426"/>
      <c r="B98" s="427"/>
      <c r="C98" s="427"/>
      <c r="D98" s="428"/>
      <c r="E98" s="429" t="s">
        <v>497</v>
      </c>
      <c r="F98" s="430" t="s">
        <v>497</v>
      </c>
      <c r="G98" s="430" t="s">
        <v>497</v>
      </c>
      <c r="H98" s="430"/>
      <c r="I98" s="431" t="s">
        <v>497</v>
      </c>
    </row>
    <row r="99" spans="1:9" ht="47.25" customHeight="1">
      <c r="A99" s="432"/>
      <c r="B99" s="433"/>
      <c r="C99" s="433"/>
      <c r="D99" s="434"/>
      <c r="E99" s="435" t="s">
        <v>498</v>
      </c>
      <c r="F99" s="436" t="s">
        <v>498</v>
      </c>
      <c r="G99" s="436" t="s">
        <v>498</v>
      </c>
      <c r="H99" s="436"/>
      <c r="I99" s="437" t="s">
        <v>498</v>
      </c>
    </row>
    <row r="100" spans="1:9" ht="94.5" customHeight="1">
      <c r="A100" s="444" t="s">
        <v>499</v>
      </c>
      <c r="B100" s="444" t="s">
        <v>499</v>
      </c>
      <c r="C100" s="444" t="s">
        <v>499</v>
      </c>
      <c r="D100" s="444" t="s">
        <v>499</v>
      </c>
      <c r="E100" s="461" t="s">
        <v>278</v>
      </c>
      <c r="F100" s="461"/>
      <c r="G100" s="461"/>
      <c r="H100" s="461"/>
      <c r="I100" s="461"/>
    </row>
    <row r="101" spans="1:9" ht="15.75">
      <c r="A101" s="5"/>
      <c r="B101" s="5"/>
      <c r="C101" s="5"/>
      <c r="D101" s="5"/>
      <c r="E101" s="6"/>
      <c r="F101" s="6"/>
      <c r="G101" s="6"/>
      <c r="H101" s="6"/>
      <c r="I101" s="6"/>
    </row>
    <row r="102" spans="1:9" ht="15.75">
      <c r="A102" s="5"/>
      <c r="B102" s="5"/>
      <c r="C102" s="5"/>
      <c r="D102" s="5"/>
      <c r="E102" s="6"/>
      <c r="F102" s="6"/>
      <c r="G102" s="6"/>
      <c r="H102" s="6"/>
      <c r="I102" s="6"/>
    </row>
    <row r="103" spans="1:9" ht="15.75">
      <c r="A103" s="5"/>
      <c r="B103" s="5"/>
      <c r="C103" s="5"/>
      <c r="D103" s="5"/>
      <c r="E103" s="6"/>
      <c r="F103" s="6"/>
      <c r="G103" s="6"/>
      <c r="H103" s="6"/>
      <c r="I103" s="6"/>
    </row>
    <row r="104" spans="1:9" ht="15.75">
      <c r="A104" s="5"/>
      <c r="B104" s="5"/>
      <c r="C104" s="5"/>
      <c r="D104" s="5"/>
      <c r="E104" s="6"/>
      <c r="F104" s="6"/>
      <c r="G104" s="6"/>
      <c r="H104" s="6"/>
      <c r="I104" s="6"/>
    </row>
    <row r="105" spans="1:9" ht="15.75">
      <c r="A105" s="5"/>
      <c r="B105" s="5"/>
      <c r="C105" s="5"/>
      <c r="D105" s="5"/>
      <c r="E105" s="6"/>
      <c r="F105" s="6"/>
      <c r="G105" s="6"/>
      <c r="H105" s="6"/>
      <c r="I105" s="6"/>
    </row>
    <row r="106" spans="1:9" ht="15.75">
      <c r="A106" s="5"/>
      <c r="B106" s="5"/>
      <c r="C106" s="5"/>
      <c r="D106" s="5"/>
      <c r="E106" s="6"/>
      <c r="F106" s="6"/>
      <c r="G106" s="6"/>
      <c r="H106" s="6"/>
      <c r="I106" s="6"/>
    </row>
    <row r="107" spans="1:9" ht="15.75">
      <c r="A107" s="5"/>
      <c r="B107" s="5"/>
      <c r="C107" s="5"/>
      <c r="D107" s="5"/>
      <c r="E107" s="6"/>
      <c r="F107" s="6"/>
      <c r="G107" s="6"/>
      <c r="H107" s="6"/>
      <c r="I107" s="6"/>
    </row>
    <row r="108" spans="1:9" ht="15.75">
      <c r="A108" s="5"/>
      <c r="B108" s="5"/>
      <c r="C108" s="5"/>
      <c r="D108" s="5"/>
      <c r="E108" s="6"/>
      <c r="F108" s="6"/>
      <c r="G108" s="6"/>
      <c r="H108" s="6"/>
      <c r="I108" s="6"/>
    </row>
    <row r="109" spans="1:9" ht="15.75">
      <c r="A109" s="462" t="s">
        <v>500</v>
      </c>
      <c r="B109" s="462"/>
      <c r="C109" s="462"/>
      <c r="D109" s="462"/>
      <c r="E109" s="462"/>
      <c r="F109" s="462"/>
      <c r="G109" s="462"/>
      <c r="H109" s="462"/>
      <c r="I109" s="462"/>
    </row>
    <row r="110" spans="1:9" ht="110.25" customHeight="1">
      <c r="A110" s="463" t="s">
        <v>348</v>
      </c>
      <c r="B110" s="463"/>
      <c r="C110" s="463"/>
      <c r="D110" s="463"/>
      <c r="E110" s="463"/>
      <c r="F110" s="463"/>
      <c r="G110" s="463"/>
      <c r="H110" s="463"/>
      <c r="I110" s="463"/>
    </row>
    <row r="111" spans="1:9" ht="94.5" customHeight="1">
      <c r="A111" s="464" t="s">
        <v>0</v>
      </c>
      <c r="B111" s="464"/>
      <c r="C111" s="464"/>
      <c r="D111" s="464"/>
      <c r="E111" s="464"/>
      <c r="F111" s="464"/>
      <c r="G111" s="464"/>
      <c r="H111" s="464"/>
      <c r="I111" s="464"/>
    </row>
    <row r="112" spans="1:9" ht="63" customHeight="1">
      <c r="A112" s="464" t="s">
        <v>410</v>
      </c>
      <c r="B112" s="464"/>
      <c r="C112" s="464"/>
      <c r="D112" s="464"/>
      <c r="E112" s="464"/>
      <c r="F112" s="464"/>
      <c r="G112" s="464"/>
      <c r="H112" s="464"/>
      <c r="I112" s="464"/>
    </row>
    <row r="113" spans="1:9" ht="63" customHeight="1">
      <c r="A113" s="464" t="s">
        <v>589</v>
      </c>
      <c r="B113" s="464"/>
      <c r="C113" s="464"/>
      <c r="D113" s="464"/>
      <c r="E113" s="464"/>
      <c r="F113" s="464"/>
      <c r="G113" s="464"/>
      <c r="H113" s="464"/>
      <c r="I113" s="464"/>
    </row>
    <row r="114" spans="1:9" ht="94.5" customHeight="1">
      <c r="A114" s="464" t="s">
        <v>510</v>
      </c>
      <c r="B114" s="464"/>
      <c r="C114" s="464"/>
      <c r="D114" s="464"/>
      <c r="E114" s="464"/>
      <c r="F114" s="464"/>
      <c r="G114" s="464"/>
      <c r="H114" s="464"/>
      <c r="I114" s="464"/>
    </row>
    <row r="115" spans="1:9" ht="63" customHeight="1">
      <c r="A115" s="463" t="s">
        <v>507</v>
      </c>
      <c r="B115" s="463"/>
      <c r="C115" s="463"/>
      <c r="D115" s="463"/>
      <c r="E115" s="463"/>
      <c r="F115" s="463"/>
      <c r="G115" s="463"/>
      <c r="H115" s="463"/>
      <c r="I115" s="463"/>
    </row>
    <row r="116" spans="1:9" ht="63" customHeight="1">
      <c r="A116" s="464" t="s">
        <v>307</v>
      </c>
      <c r="B116" s="464"/>
      <c r="C116" s="464"/>
      <c r="D116" s="464"/>
      <c r="E116" s="464"/>
      <c r="F116" s="464"/>
      <c r="G116" s="464"/>
      <c r="H116" s="464"/>
      <c r="I116" s="464"/>
    </row>
    <row r="117" spans="1:9" ht="110.25" customHeight="1">
      <c r="A117" s="463" t="s">
        <v>313</v>
      </c>
      <c r="B117" s="463"/>
      <c r="C117" s="463"/>
      <c r="D117" s="463"/>
      <c r="E117" s="463"/>
      <c r="F117" s="463"/>
      <c r="G117" s="463"/>
      <c r="H117" s="463"/>
      <c r="I117" s="463"/>
    </row>
    <row r="118" spans="1:9" ht="63" customHeight="1">
      <c r="A118" s="464" t="s">
        <v>514</v>
      </c>
      <c r="B118" s="464"/>
      <c r="C118" s="464"/>
      <c r="D118" s="464"/>
      <c r="E118" s="464"/>
      <c r="F118" s="464"/>
      <c r="G118" s="464"/>
      <c r="H118" s="464"/>
      <c r="I118" s="464"/>
    </row>
    <row r="119" spans="1:9" ht="48.75" customHeight="1">
      <c r="A119" s="464" t="s">
        <v>79</v>
      </c>
      <c r="B119" s="464"/>
      <c r="C119" s="464"/>
      <c r="D119" s="464"/>
      <c r="E119" s="464"/>
      <c r="F119" s="464"/>
      <c r="G119" s="464"/>
      <c r="H119" s="464"/>
      <c r="I119" s="464"/>
    </row>
    <row r="120" spans="1:9" ht="31.5" customHeight="1">
      <c r="A120" s="464" t="s">
        <v>80</v>
      </c>
      <c r="B120" s="464"/>
      <c r="C120" s="464"/>
      <c r="D120" s="464"/>
      <c r="E120" s="464"/>
      <c r="F120" s="464"/>
      <c r="G120" s="464"/>
      <c r="H120" s="464"/>
      <c r="I120" s="464"/>
    </row>
    <row r="121" spans="1:9" ht="31.5" customHeight="1">
      <c r="A121" s="464" t="s">
        <v>538</v>
      </c>
      <c r="B121" s="464"/>
      <c r="C121" s="464"/>
      <c r="D121" s="464"/>
      <c r="E121" s="464"/>
      <c r="F121" s="464"/>
      <c r="G121" s="464"/>
      <c r="H121" s="464"/>
      <c r="I121" s="464"/>
    </row>
    <row r="122" spans="1:9" ht="48.75" customHeight="1">
      <c r="A122" s="464" t="s">
        <v>539</v>
      </c>
      <c r="B122" s="464"/>
      <c r="C122" s="464"/>
      <c r="D122" s="464"/>
      <c r="E122" s="464"/>
      <c r="F122" s="464"/>
      <c r="G122" s="464"/>
      <c r="H122" s="464"/>
      <c r="I122" s="464"/>
    </row>
    <row r="123" spans="1:9" ht="173.25" customHeight="1">
      <c r="A123" s="464" t="s">
        <v>39</v>
      </c>
      <c r="B123" s="464"/>
      <c r="C123" s="464"/>
      <c r="D123" s="464"/>
      <c r="E123" s="464"/>
      <c r="F123" s="464"/>
      <c r="G123" s="464"/>
      <c r="H123" s="464"/>
      <c r="I123" s="464"/>
    </row>
    <row r="124" spans="1:9" ht="48.75" customHeight="1">
      <c r="A124" s="465" t="s">
        <v>772</v>
      </c>
      <c r="B124" s="465"/>
      <c r="C124" s="465"/>
      <c r="D124" s="465"/>
      <c r="E124" s="465"/>
      <c r="F124" s="465"/>
      <c r="G124" s="465"/>
      <c r="H124" s="465"/>
      <c r="I124" s="465"/>
    </row>
    <row r="125" spans="1:9" ht="126" customHeight="1">
      <c r="A125" s="464" t="s">
        <v>686</v>
      </c>
      <c r="B125" s="464"/>
      <c r="C125" s="464"/>
      <c r="D125" s="464"/>
      <c r="E125" s="464"/>
      <c r="F125" s="464"/>
      <c r="G125" s="464"/>
      <c r="H125" s="464"/>
      <c r="I125" s="464"/>
    </row>
    <row r="126" spans="1:9" ht="31.5" customHeight="1">
      <c r="A126" s="464" t="s">
        <v>687</v>
      </c>
      <c r="B126" s="464"/>
      <c r="C126" s="464"/>
      <c r="D126" s="464"/>
      <c r="E126" s="464"/>
      <c r="F126" s="464"/>
      <c r="G126" s="464"/>
      <c r="H126" s="464"/>
      <c r="I126" s="464"/>
    </row>
    <row r="127" spans="1:9" ht="31.5" customHeight="1">
      <c r="A127" s="464" t="s">
        <v>688</v>
      </c>
      <c r="B127" s="464"/>
      <c r="C127" s="464"/>
      <c r="D127" s="464"/>
      <c r="E127" s="464"/>
      <c r="F127" s="464"/>
      <c r="G127" s="464"/>
      <c r="H127" s="464"/>
      <c r="I127" s="464"/>
    </row>
    <row r="128" spans="1:9" ht="15.75" customHeight="1">
      <c r="A128" s="464" t="s">
        <v>689</v>
      </c>
      <c r="B128" s="464"/>
      <c r="C128" s="464"/>
      <c r="D128" s="464"/>
      <c r="E128" s="464"/>
      <c r="F128" s="464"/>
      <c r="G128" s="464"/>
      <c r="H128" s="464"/>
      <c r="I128" s="464"/>
    </row>
    <row r="129" spans="1:9" ht="15.75" customHeight="1">
      <c r="A129" s="464" t="s">
        <v>690</v>
      </c>
      <c r="B129" s="464"/>
      <c r="C129" s="464"/>
      <c r="D129" s="464"/>
      <c r="E129" s="464"/>
      <c r="F129" s="464"/>
      <c r="G129" s="464"/>
      <c r="H129" s="464"/>
      <c r="I129" s="464"/>
    </row>
    <row r="130" spans="1:9" ht="15.75" customHeight="1">
      <c r="A130" s="464" t="s">
        <v>691</v>
      </c>
      <c r="B130" s="464"/>
      <c r="C130" s="464"/>
      <c r="D130" s="464"/>
      <c r="E130" s="464"/>
      <c r="F130" s="464"/>
      <c r="G130" s="464"/>
      <c r="H130" s="464"/>
      <c r="I130" s="464"/>
    </row>
    <row r="131" spans="1:9" ht="15.75" customHeight="1">
      <c r="A131" s="464" t="s">
        <v>692</v>
      </c>
      <c r="B131" s="464"/>
      <c r="C131" s="464"/>
      <c r="D131" s="464"/>
      <c r="E131" s="464"/>
      <c r="F131" s="464"/>
      <c r="G131" s="464"/>
      <c r="H131" s="464"/>
      <c r="I131" s="464"/>
    </row>
    <row r="132" spans="1:9" ht="15.75" customHeight="1">
      <c r="A132" s="464" t="s">
        <v>693</v>
      </c>
      <c r="B132" s="464"/>
      <c r="C132" s="464"/>
      <c r="D132" s="464"/>
      <c r="E132" s="464"/>
      <c r="F132" s="464"/>
      <c r="G132" s="464"/>
      <c r="H132" s="464"/>
      <c r="I132" s="464"/>
    </row>
    <row r="133" spans="1:9" ht="31.5" customHeight="1">
      <c r="A133" s="464" t="s">
        <v>694</v>
      </c>
      <c r="B133" s="464"/>
      <c r="C133" s="464"/>
      <c r="D133" s="464"/>
      <c r="E133" s="464"/>
      <c r="F133" s="464"/>
      <c r="G133" s="464"/>
      <c r="H133" s="464"/>
      <c r="I133" s="464"/>
    </row>
    <row r="134" spans="1:9" ht="31.5" customHeight="1">
      <c r="A134" s="464" t="s">
        <v>695</v>
      </c>
      <c r="B134" s="464"/>
      <c r="C134" s="464"/>
      <c r="D134" s="464"/>
      <c r="E134" s="464"/>
      <c r="F134" s="464"/>
      <c r="G134" s="464"/>
      <c r="H134" s="464"/>
      <c r="I134" s="464"/>
    </row>
    <row r="135" spans="1:9" ht="15.75" customHeight="1">
      <c r="A135" s="464" t="s">
        <v>540</v>
      </c>
      <c r="B135" s="464"/>
      <c r="C135" s="464"/>
      <c r="D135" s="464"/>
      <c r="E135" s="464"/>
      <c r="F135" s="464"/>
      <c r="G135" s="464"/>
      <c r="H135" s="464"/>
      <c r="I135" s="464"/>
    </row>
    <row r="136" spans="1:9" ht="189" customHeight="1">
      <c r="A136" s="464" t="s">
        <v>411</v>
      </c>
      <c r="B136" s="464"/>
      <c r="C136" s="464"/>
      <c r="D136" s="464"/>
      <c r="E136" s="464"/>
      <c r="F136" s="464"/>
      <c r="G136" s="464"/>
      <c r="H136" s="464"/>
      <c r="I136" s="464"/>
    </row>
    <row r="137" spans="1:9" ht="62.25" customHeight="1">
      <c r="A137" s="464" t="s">
        <v>384</v>
      </c>
      <c r="B137" s="464"/>
      <c r="C137" s="464"/>
      <c r="D137" s="464"/>
      <c r="E137" s="464"/>
      <c r="F137" s="464"/>
      <c r="G137" s="464"/>
      <c r="H137" s="464"/>
      <c r="I137" s="464"/>
    </row>
    <row r="138" spans="1:9" ht="63" customHeight="1">
      <c r="A138" s="464" t="s">
        <v>383</v>
      </c>
      <c r="B138" s="464"/>
      <c r="C138" s="464"/>
      <c r="D138" s="464"/>
      <c r="E138" s="464"/>
      <c r="F138" s="464"/>
      <c r="G138" s="464"/>
      <c r="H138" s="464"/>
      <c r="I138" s="464"/>
    </row>
    <row r="139" spans="1:9" ht="173.25" customHeight="1">
      <c r="A139" s="463" t="s">
        <v>645</v>
      </c>
      <c r="B139" s="463"/>
      <c r="C139" s="463"/>
      <c r="D139" s="463"/>
      <c r="E139" s="463"/>
      <c r="F139" s="463"/>
      <c r="G139" s="463"/>
      <c r="H139" s="463"/>
      <c r="I139" s="463"/>
    </row>
    <row r="140" spans="1:9" ht="31.5" customHeight="1">
      <c r="A140" s="464" t="s">
        <v>541</v>
      </c>
      <c r="B140" s="464"/>
      <c r="C140" s="464"/>
      <c r="D140" s="464"/>
      <c r="E140" s="464"/>
      <c r="F140" s="464"/>
      <c r="G140" s="464"/>
      <c r="H140" s="464"/>
      <c r="I140" s="464"/>
    </row>
    <row r="141" spans="1:9" ht="94.5" customHeight="1">
      <c r="A141" s="464" t="s">
        <v>542</v>
      </c>
      <c r="B141" s="464"/>
      <c r="C141" s="464"/>
      <c r="D141" s="464"/>
      <c r="E141" s="464"/>
      <c r="F141" s="464"/>
      <c r="G141" s="464"/>
      <c r="H141" s="464"/>
      <c r="I141" s="464"/>
    </row>
    <row r="142" spans="1:9" ht="15">
      <c r="A142" s="466" t="s">
        <v>543</v>
      </c>
      <c r="B142" s="467"/>
      <c r="C142" s="467"/>
      <c r="D142" s="467"/>
      <c r="E142" s="472" t="s">
        <v>544</v>
      </c>
      <c r="F142" s="472"/>
      <c r="G142" s="472"/>
      <c r="H142" s="472"/>
      <c r="I142" s="472"/>
    </row>
    <row r="143" spans="1:9" ht="15">
      <c r="A143" s="468"/>
      <c r="B143" s="469"/>
      <c r="C143" s="469"/>
      <c r="D143" s="469"/>
      <c r="E143" s="472" t="s">
        <v>287</v>
      </c>
      <c r="F143" s="473">
        <v>2011</v>
      </c>
      <c r="G143" s="473"/>
      <c r="H143" s="473">
        <v>2012</v>
      </c>
      <c r="I143" s="474"/>
    </row>
    <row r="144" spans="1:9" ht="15">
      <c r="A144" s="470"/>
      <c r="B144" s="471"/>
      <c r="C144" s="471"/>
      <c r="D144" s="471"/>
      <c r="E144" s="472"/>
      <c r="F144" s="10" t="s">
        <v>545</v>
      </c>
      <c r="G144" s="10" t="s">
        <v>546</v>
      </c>
      <c r="H144" s="10" t="s">
        <v>545</v>
      </c>
      <c r="I144" s="10" t="s">
        <v>546</v>
      </c>
    </row>
    <row r="145" spans="1:9" ht="60" customHeight="1">
      <c r="A145" s="475" t="s">
        <v>547</v>
      </c>
      <c r="B145" s="476"/>
      <c r="C145" s="476"/>
      <c r="D145" s="477"/>
      <c r="E145" s="329"/>
      <c r="F145" s="329"/>
      <c r="G145" s="329"/>
      <c r="H145" s="329"/>
      <c r="I145" s="329"/>
    </row>
    <row r="146" spans="1:9" ht="30" customHeight="1">
      <c r="A146" s="475" t="s">
        <v>166</v>
      </c>
      <c r="B146" s="476"/>
      <c r="C146" s="476"/>
      <c r="D146" s="477"/>
      <c r="E146" s="329" t="s">
        <v>315</v>
      </c>
      <c r="F146" s="329"/>
      <c r="G146" s="329"/>
      <c r="H146" s="329"/>
      <c r="I146" s="329"/>
    </row>
    <row r="147" spans="1:9" ht="30" customHeight="1">
      <c r="A147" s="475" t="s">
        <v>167</v>
      </c>
      <c r="B147" s="476"/>
      <c r="C147" s="476"/>
      <c r="D147" s="477"/>
      <c r="E147" s="329" t="s">
        <v>314</v>
      </c>
      <c r="F147" s="329"/>
      <c r="G147" s="329"/>
      <c r="H147" s="329"/>
      <c r="I147" s="329"/>
    </row>
    <row r="148" spans="1:9" ht="30.75" customHeight="1">
      <c r="A148" s="475" t="s">
        <v>675</v>
      </c>
      <c r="B148" s="476"/>
      <c r="C148" s="476"/>
      <c r="D148" s="477"/>
      <c r="E148" s="329" t="s">
        <v>773</v>
      </c>
      <c r="F148" s="329"/>
      <c r="G148" s="329"/>
      <c r="H148" s="329"/>
      <c r="I148" s="329"/>
    </row>
    <row r="149" spans="1:9" ht="28.5" customHeight="1">
      <c r="A149" s="475" t="s">
        <v>168</v>
      </c>
      <c r="B149" s="476"/>
      <c r="C149" s="476"/>
      <c r="D149" s="477"/>
      <c r="E149" s="329"/>
      <c r="F149" s="329"/>
      <c r="G149" s="329"/>
      <c r="H149" s="329"/>
      <c r="I149" s="329"/>
    </row>
    <row r="150" spans="1:9" ht="15">
      <c r="A150" s="8"/>
      <c r="B150" s="8"/>
      <c r="C150" s="8"/>
      <c r="D150" s="8"/>
      <c r="E150" s="9"/>
      <c r="F150" s="9"/>
      <c r="G150" s="9"/>
      <c r="H150" s="9"/>
      <c r="I150" s="9"/>
    </row>
    <row r="151" spans="1:9" ht="78.75" customHeight="1">
      <c r="A151" s="478" t="s">
        <v>684</v>
      </c>
      <c r="B151" s="478"/>
      <c r="C151" s="478"/>
      <c r="D151" s="478"/>
      <c r="E151" s="478"/>
      <c r="F151" s="478"/>
      <c r="G151" s="478"/>
      <c r="H151" s="478"/>
      <c r="I151" s="478"/>
    </row>
    <row r="152" spans="1:9" ht="156.75" customHeight="1">
      <c r="A152" s="464" t="s">
        <v>548</v>
      </c>
      <c r="B152" s="464"/>
      <c r="C152" s="464"/>
      <c r="D152" s="464"/>
      <c r="E152" s="464"/>
      <c r="F152" s="464"/>
      <c r="G152" s="464"/>
      <c r="H152" s="464"/>
      <c r="I152" s="464"/>
    </row>
    <row r="153" spans="1:9" ht="15.75">
      <c r="A153" s="479" t="s">
        <v>549</v>
      </c>
      <c r="B153" s="479"/>
      <c r="C153" s="479"/>
      <c r="D153" s="479"/>
      <c r="E153" s="479"/>
      <c r="F153" s="479"/>
      <c r="G153" s="479"/>
      <c r="H153" s="479"/>
      <c r="I153" s="479"/>
    </row>
    <row r="154" spans="1:9" ht="15.75">
      <c r="A154" s="480" t="s">
        <v>702</v>
      </c>
      <c r="B154" s="480"/>
      <c r="C154" s="480"/>
      <c r="D154" s="480"/>
      <c r="E154" s="480"/>
      <c r="F154" s="480"/>
      <c r="G154" s="480"/>
      <c r="H154" s="480"/>
      <c r="I154" s="480"/>
    </row>
    <row r="155" spans="1:9" ht="78.75" customHeight="1">
      <c r="A155" s="464" t="s">
        <v>774</v>
      </c>
      <c r="B155" s="464"/>
      <c r="C155" s="464"/>
      <c r="D155" s="464"/>
      <c r="E155" s="464"/>
      <c r="F155" s="464"/>
      <c r="G155" s="464"/>
      <c r="H155" s="464"/>
      <c r="I155" s="464"/>
    </row>
    <row r="156" spans="1:9" ht="15.75">
      <c r="A156" s="481" t="s">
        <v>170</v>
      </c>
      <c r="B156" s="481"/>
      <c r="C156" s="481"/>
      <c r="D156" s="481"/>
      <c r="E156" s="481"/>
      <c r="F156" s="481"/>
      <c r="G156" s="481"/>
      <c r="H156" s="481"/>
      <c r="I156" s="481"/>
    </row>
    <row r="157" spans="1:9" ht="94.5" customHeight="1">
      <c r="A157" s="464" t="s">
        <v>171</v>
      </c>
      <c r="B157" s="464"/>
      <c r="C157" s="464"/>
      <c r="D157" s="464"/>
      <c r="E157" s="464"/>
      <c r="F157" s="464"/>
      <c r="G157" s="464"/>
      <c r="H157" s="464"/>
      <c r="I157" s="464"/>
    </row>
    <row r="158" spans="1:9" ht="15.75">
      <c r="A158" s="464" t="s">
        <v>711</v>
      </c>
      <c r="B158" s="464"/>
      <c r="C158" s="464"/>
      <c r="D158" s="464"/>
      <c r="E158" s="464"/>
      <c r="F158" s="464"/>
      <c r="G158" s="464"/>
      <c r="H158" s="464"/>
      <c r="I158" s="464"/>
    </row>
    <row r="159" spans="1:9" ht="126" customHeight="1">
      <c r="A159" s="464" t="s">
        <v>122</v>
      </c>
      <c r="B159" s="464"/>
      <c r="C159" s="464"/>
      <c r="D159" s="464"/>
      <c r="E159" s="464"/>
      <c r="F159" s="464"/>
      <c r="G159" s="464"/>
      <c r="H159" s="464"/>
      <c r="I159" s="464"/>
    </row>
    <row r="160" spans="1:9" ht="78.75" customHeight="1">
      <c r="A160" s="464" t="s">
        <v>647</v>
      </c>
      <c r="B160" s="464"/>
      <c r="C160" s="464"/>
      <c r="D160" s="464"/>
      <c r="E160" s="464"/>
      <c r="F160" s="464"/>
      <c r="G160" s="464"/>
      <c r="H160" s="464"/>
      <c r="I160" s="464"/>
    </row>
    <row r="161" spans="1:9" ht="93" customHeight="1">
      <c r="A161" s="464" t="s">
        <v>194</v>
      </c>
      <c r="B161" s="464"/>
      <c r="C161" s="464"/>
      <c r="D161" s="464"/>
      <c r="E161" s="464"/>
      <c r="F161" s="464"/>
      <c r="G161" s="464"/>
      <c r="H161" s="464"/>
      <c r="I161" s="464"/>
    </row>
    <row r="162" spans="1:9" ht="48.75" customHeight="1">
      <c r="A162" s="482" t="s">
        <v>195</v>
      </c>
      <c r="B162" s="482"/>
      <c r="C162" s="482"/>
      <c r="D162" s="482"/>
      <c r="E162" s="482"/>
      <c r="F162" s="482"/>
      <c r="G162" s="482"/>
      <c r="H162" s="482"/>
      <c r="I162" s="482"/>
    </row>
    <row r="163" spans="1:9" ht="126" customHeight="1">
      <c r="A163" s="464" t="s">
        <v>759</v>
      </c>
      <c r="B163" s="464"/>
      <c r="C163" s="464"/>
      <c r="D163" s="464"/>
      <c r="E163" s="464"/>
      <c r="F163" s="464"/>
      <c r="G163" s="464"/>
      <c r="H163" s="464"/>
      <c r="I163" s="464"/>
    </row>
    <row r="164" spans="1:9" ht="94.5" customHeight="1">
      <c r="A164" s="482" t="s">
        <v>309</v>
      </c>
      <c r="B164" s="482"/>
      <c r="C164" s="482"/>
      <c r="D164" s="482"/>
      <c r="E164" s="482"/>
      <c r="F164" s="482"/>
      <c r="G164" s="482"/>
      <c r="H164" s="482"/>
      <c r="I164" s="482"/>
    </row>
    <row r="165" spans="1:9" ht="63" customHeight="1">
      <c r="A165" s="464" t="s">
        <v>310</v>
      </c>
      <c r="B165" s="464"/>
      <c r="C165" s="464"/>
      <c r="D165" s="464"/>
      <c r="E165" s="464"/>
      <c r="F165" s="464"/>
      <c r="G165" s="464"/>
      <c r="H165" s="464"/>
      <c r="I165" s="464"/>
    </row>
    <row r="166" spans="1:9" ht="126" customHeight="1">
      <c r="A166" s="464" t="s">
        <v>311</v>
      </c>
      <c r="B166" s="464"/>
      <c r="C166" s="464"/>
      <c r="D166" s="464"/>
      <c r="E166" s="464"/>
      <c r="F166" s="464"/>
      <c r="G166" s="464"/>
      <c r="H166" s="464"/>
      <c r="I166" s="464"/>
    </row>
    <row r="167" spans="1:9" ht="78.75" customHeight="1">
      <c r="A167" s="464" t="s">
        <v>259</v>
      </c>
      <c r="B167" s="464"/>
      <c r="C167" s="464"/>
      <c r="D167" s="464"/>
      <c r="E167" s="464"/>
      <c r="F167" s="464"/>
      <c r="G167" s="464"/>
      <c r="H167" s="464"/>
      <c r="I167" s="464"/>
    </row>
    <row r="168" spans="1:9" ht="78.75" customHeight="1">
      <c r="A168" s="464" t="s">
        <v>776</v>
      </c>
      <c r="B168" s="464"/>
      <c r="C168" s="464"/>
      <c r="D168" s="464"/>
      <c r="E168" s="464"/>
      <c r="F168" s="464"/>
      <c r="G168" s="464"/>
      <c r="H168" s="464"/>
      <c r="I168" s="464"/>
    </row>
    <row r="169" spans="1:9" ht="15.75">
      <c r="A169" s="479" t="s">
        <v>777</v>
      </c>
      <c r="B169" s="479"/>
      <c r="C169" s="479"/>
      <c r="D169" s="479"/>
      <c r="E169" s="479"/>
      <c r="F169" s="479"/>
      <c r="G169" s="479"/>
      <c r="H169" s="479"/>
      <c r="I169" s="479"/>
    </row>
    <row r="170" spans="1:9" ht="156.75" customHeight="1">
      <c r="A170" s="464" t="s">
        <v>274</v>
      </c>
      <c r="B170" s="464"/>
      <c r="C170" s="464"/>
      <c r="D170" s="464"/>
      <c r="E170" s="464"/>
      <c r="F170" s="464"/>
      <c r="G170" s="464"/>
      <c r="H170" s="464"/>
      <c r="I170" s="464"/>
    </row>
    <row r="171" spans="1:9" ht="78.75" customHeight="1">
      <c r="A171" s="464" t="s">
        <v>716</v>
      </c>
      <c r="B171" s="464"/>
      <c r="C171" s="464"/>
      <c r="D171" s="464"/>
      <c r="E171" s="464"/>
      <c r="F171" s="464"/>
      <c r="G171" s="464"/>
      <c r="H171" s="464"/>
      <c r="I171" s="464"/>
    </row>
    <row r="172" spans="1:9" ht="63" customHeight="1">
      <c r="A172" s="464" t="s">
        <v>717</v>
      </c>
      <c r="B172" s="464"/>
      <c r="C172" s="464"/>
      <c r="D172" s="464"/>
      <c r="E172" s="464"/>
      <c r="F172" s="464"/>
      <c r="G172" s="464"/>
      <c r="H172" s="464"/>
      <c r="I172" s="464"/>
    </row>
    <row r="173" spans="1:9" ht="141" customHeight="1">
      <c r="A173" s="464" t="s">
        <v>328</v>
      </c>
      <c r="B173" s="464"/>
      <c r="C173" s="464"/>
      <c r="D173" s="464"/>
      <c r="E173" s="464"/>
      <c r="F173" s="464"/>
      <c r="G173" s="464"/>
      <c r="H173" s="464"/>
      <c r="I173" s="464"/>
    </row>
    <row r="174" spans="1:9" ht="48.75" customHeight="1">
      <c r="A174" s="464" t="s">
        <v>646</v>
      </c>
      <c r="B174" s="464"/>
      <c r="C174" s="464"/>
      <c r="D174" s="464"/>
      <c r="E174" s="464"/>
      <c r="F174" s="464"/>
      <c r="G174" s="464"/>
      <c r="H174" s="464"/>
      <c r="I174" s="464"/>
    </row>
    <row r="175" spans="1:9" ht="15.75" customHeight="1">
      <c r="A175" s="482" t="s">
        <v>329</v>
      </c>
      <c r="B175" s="482"/>
      <c r="C175" s="482"/>
      <c r="D175" s="482"/>
      <c r="E175" s="482"/>
      <c r="F175" s="482"/>
      <c r="G175" s="482"/>
      <c r="H175" s="482"/>
      <c r="I175" s="482"/>
    </row>
    <row r="176" spans="1:9" ht="205.5" customHeight="1">
      <c r="A176" s="464" t="s">
        <v>588</v>
      </c>
      <c r="B176" s="464"/>
      <c r="C176" s="464"/>
      <c r="D176" s="464"/>
      <c r="E176" s="464"/>
      <c r="F176" s="464"/>
      <c r="G176" s="464"/>
      <c r="H176" s="464"/>
      <c r="I176" s="464"/>
    </row>
    <row r="177" spans="1:9" ht="157.5" customHeight="1">
      <c r="A177" s="483" t="s">
        <v>299</v>
      </c>
      <c r="B177" s="483"/>
      <c r="C177" s="483"/>
      <c r="D177" s="483"/>
      <c r="E177" s="483"/>
      <c r="F177" s="483"/>
      <c r="G177" s="483"/>
      <c r="H177" s="483"/>
      <c r="I177" s="483"/>
    </row>
    <row r="178" spans="1:9" ht="188.25" customHeight="1">
      <c r="A178" s="484" t="s">
        <v>47</v>
      </c>
      <c r="B178" s="484"/>
      <c r="C178" s="484"/>
      <c r="D178" s="484"/>
      <c r="E178" s="484"/>
      <c r="F178" s="484"/>
      <c r="G178" s="484"/>
      <c r="H178" s="484"/>
      <c r="I178" s="484"/>
    </row>
    <row r="179" spans="1:9" ht="63" customHeight="1">
      <c r="A179" s="484" t="s">
        <v>742</v>
      </c>
      <c r="B179" s="484"/>
      <c r="C179" s="484"/>
      <c r="D179" s="484"/>
      <c r="E179" s="484"/>
      <c r="F179" s="484"/>
      <c r="G179" s="484"/>
      <c r="H179" s="484"/>
      <c r="I179" s="484"/>
    </row>
    <row r="180" spans="1:9" ht="48.75" customHeight="1">
      <c r="A180" s="485" t="s">
        <v>743</v>
      </c>
      <c r="B180" s="485"/>
      <c r="C180" s="485"/>
      <c r="D180" s="485"/>
      <c r="E180" s="485"/>
      <c r="F180" s="485"/>
      <c r="G180" s="485"/>
      <c r="H180" s="485"/>
      <c r="I180" s="485"/>
    </row>
    <row r="181" spans="1:9" ht="15.75" customHeight="1">
      <c r="A181" s="479" t="s">
        <v>508</v>
      </c>
      <c r="B181" s="479"/>
      <c r="C181" s="479"/>
      <c r="D181" s="479"/>
      <c r="E181" s="479"/>
      <c r="F181" s="479"/>
      <c r="G181" s="479"/>
      <c r="H181" s="479"/>
      <c r="I181" s="479"/>
    </row>
    <row r="182" spans="1:9" ht="80.25" customHeight="1">
      <c r="A182" s="464" t="s">
        <v>433</v>
      </c>
      <c r="B182" s="464"/>
      <c r="C182" s="464"/>
      <c r="D182" s="464"/>
      <c r="E182" s="464"/>
      <c r="F182" s="464"/>
      <c r="G182" s="464"/>
      <c r="H182" s="464"/>
      <c r="I182" s="464"/>
    </row>
    <row r="183" spans="1:9" ht="31.5" customHeight="1">
      <c r="A183" s="464" t="s">
        <v>434</v>
      </c>
      <c r="B183" s="464"/>
      <c r="C183" s="464"/>
      <c r="D183" s="464"/>
      <c r="E183" s="464"/>
      <c r="F183" s="464"/>
      <c r="G183" s="464"/>
      <c r="H183" s="464"/>
      <c r="I183" s="464"/>
    </row>
    <row r="184" spans="1:9" ht="15.75">
      <c r="A184" s="7"/>
      <c r="B184" s="7"/>
      <c r="C184" s="7"/>
      <c r="D184" s="7"/>
      <c r="E184" s="7"/>
      <c r="F184" s="7"/>
      <c r="G184" s="7"/>
      <c r="H184" s="7"/>
      <c r="I184" s="7"/>
    </row>
    <row r="185" spans="1:9" ht="15.75">
      <c r="A185" s="7"/>
      <c r="B185" s="7"/>
      <c r="C185" s="7"/>
      <c r="D185" s="7"/>
      <c r="E185" s="7"/>
      <c r="F185" s="7"/>
      <c r="G185" s="7"/>
      <c r="H185" s="7"/>
      <c r="I185" s="7"/>
    </row>
    <row r="186" spans="1:9" ht="15.75">
      <c r="A186" s="7"/>
      <c r="B186" s="7"/>
      <c r="C186" s="7"/>
      <c r="D186" s="7"/>
      <c r="E186" s="7"/>
      <c r="F186" s="7"/>
      <c r="G186" s="7"/>
      <c r="H186" s="7"/>
      <c r="I186" s="7"/>
    </row>
    <row r="187" spans="1:9" ht="15.75">
      <c r="A187" s="7"/>
      <c r="B187" s="7"/>
      <c r="C187" s="7"/>
      <c r="D187" s="7"/>
      <c r="E187" s="7"/>
      <c r="F187" s="7"/>
      <c r="G187" s="7"/>
      <c r="H187" s="7"/>
      <c r="I187" s="7"/>
    </row>
    <row r="188" spans="1:9" ht="15.75">
      <c r="A188" s="7"/>
      <c r="B188" s="7"/>
      <c r="C188" s="7"/>
      <c r="D188" s="7"/>
      <c r="E188" s="7"/>
      <c r="F188" s="7"/>
      <c r="G188" s="7"/>
      <c r="H188" s="7"/>
      <c r="I188" s="7"/>
    </row>
    <row r="189" spans="1:9" ht="15.75">
      <c r="A189" s="7"/>
      <c r="B189" s="7"/>
      <c r="C189" s="7"/>
      <c r="D189" s="7"/>
      <c r="E189" s="7"/>
      <c r="F189" s="7"/>
      <c r="G189" s="7"/>
      <c r="H189" s="7"/>
      <c r="I189" s="7"/>
    </row>
    <row r="190" spans="1:9" ht="15.75">
      <c r="A190" s="7"/>
      <c r="B190" s="7"/>
      <c r="C190" s="7"/>
      <c r="D190" s="7"/>
      <c r="E190" s="7"/>
      <c r="F190" s="7"/>
      <c r="G190" s="7"/>
      <c r="H190" s="7"/>
      <c r="I190" s="7"/>
    </row>
    <row r="191" spans="1:9" ht="15.75">
      <c r="A191" s="7"/>
      <c r="B191" s="7"/>
      <c r="C191" s="7"/>
      <c r="D191" s="7"/>
      <c r="E191" s="7"/>
      <c r="F191" s="7"/>
      <c r="G191" s="7"/>
      <c r="H191" s="7"/>
      <c r="I191" s="7"/>
    </row>
    <row r="192" spans="1:9" ht="15.75">
      <c r="A192" s="7"/>
      <c r="B192" s="7"/>
      <c r="C192" s="7"/>
      <c r="D192" s="7"/>
      <c r="E192" s="7"/>
      <c r="F192" s="7"/>
      <c r="G192" s="7"/>
      <c r="H192" s="7"/>
      <c r="I192" s="7"/>
    </row>
    <row r="193" spans="1:9" ht="15.75">
      <c r="A193" s="7"/>
      <c r="B193" s="7"/>
      <c r="C193" s="7"/>
      <c r="D193" s="7"/>
      <c r="E193" s="7"/>
      <c r="F193" s="7"/>
      <c r="G193" s="7"/>
      <c r="H193" s="7"/>
      <c r="I193" s="7"/>
    </row>
    <row r="194" spans="1:9" ht="15.75">
      <c r="A194" s="7"/>
      <c r="B194" s="7"/>
      <c r="C194" s="7"/>
      <c r="D194" s="7"/>
      <c r="E194" s="7"/>
      <c r="F194" s="7"/>
      <c r="G194" s="7"/>
      <c r="H194" s="7"/>
      <c r="I194" s="7"/>
    </row>
    <row r="195" spans="1:9" ht="15.75">
      <c r="A195" s="7"/>
      <c r="B195" s="7"/>
      <c r="C195" s="7"/>
      <c r="D195" s="7"/>
      <c r="E195" s="7"/>
      <c r="F195" s="7"/>
      <c r="G195" s="7"/>
      <c r="H195" s="7"/>
      <c r="I195" s="7"/>
    </row>
    <row r="196" spans="1:9" ht="15.75">
      <c r="A196" s="7"/>
      <c r="B196" s="7"/>
      <c r="C196" s="7"/>
      <c r="D196" s="7"/>
      <c r="E196" s="7"/>
      <c r="F196" s="7"/>
      <c r="G196" s="7"/>
      <c r="H196" s="7"/>
      <c r="I196" s="7"/>
    </row>
    <row r="197" spans="1:9" ht="15.75">
      <c r="A197" s="7"/>
      <c r="B197" s="7"/>
      <c r="C197" s="7"/>
      <c r="D197" s="7"/>
      <c r="E197" s="7"/>
      <c r="F197" s="7"/>
      <c r="G197" s="7"/>
      <c r="H197" s="7"/>
      <c r="I197" s="7"/>
    </row>
    <row r="198" spans="1:9" ht="15.75">
      <c r="A198" s="7"/>
      <c r="B198" s="7"/>
      <c r="C198" s="7"/>
      <c r="D198" s="7"/>
      <c r="E198" s="7"/>
      <c r="F198" s="7"/>
      <c r="G198" s="7"/>
      <c r="H198" s="7"/>
      <c r="I198" s="7"/>
    </row>
    <row r="199" spans="1:9" ht="15.75">
      <c r="A199" s="7"/>
      <c r="B199" s="7"/>
      <c r="C199" s="7"/>
      <c r="D199" s="7"/>
      <c r="E199" s="7"/>
      <c r="F199" s="7"/>
      <c r="G199" s="7"/>
      <c r="H199" s="7"/>
      <c r="I199" s="7"/>
    </row>
    <row r="200" spans="1:9" ht="15.75">
      <c r="A200" s="7"/>
      <c r="B200" s="7"/>
      <c r="C200" s="7"/>
      <c r="D200" s="7"/>
      <c r="E200" s="7"/>
      <c r="F200" s="7"/>
      <c r="G200" s="7"/>
      <c r="H200" s="7"/>
      <c r="I200" s="7"/>
    </row>
    <row r="201" spans="1:9" ht="15.75">
      <c r="A201" s="7"/>
      <c r="B201" s="7"/>
      <c r="C201" s="7"/>
      <c r="D201" s="7"/>
      <c r="E201" s="7"/>
      <c r="F201" s="7"/>
      <c r="G201" s="7"/>
      <c r="H201" s="7"/>
      <c r="I201" s="7"/>
    </row>
    <row r="202" spans="1:9" ht="15.75">
      <c r="A202" s="7"/>
      <c r="B202" s="7"/>
      <c r="C202" s="7"/>
      <c r="D202" s="7"/>
      <c r="E202" s="7"/>
      <c r="F202" s="7"/>
      <c r="G202" s="7"/>
      <c r="H202" s="7"/>
      <c r="I202" s="7"/>
    </row>
  </sheetData>
  <mergeCells count="166">
    <mergeCell ref="A181:I181"/>
    <mergeCell ref="A182:I182"/>
    <mergeCell ref="A183:I183"/>
    <mergeCell ref="A178:I178"/>
    <mergeCell ref="A180:I180"/>
    <mergeCell ref="A179:I179"/>
    <mergeCell ref="A166:I166"/>
    <mergeCell ref="A167:I167"/>
    <mergeCell ref="A168:I168"/>
    <mergeCell ref="A169:I169"/>
    <mergeCell ref="A177:I177"/>
    <mergeCell ref="A170:I170"/>
    <mergeCell ref="A171:I171"/>
    <mergeCell ref="A172:I172"/>
    <mergeCell ref="A173:I173"/>
    <mergeCell ref="A176:I176"/>
    <mergeCell ref="A174:I174"/>
    <mergeCell ref="A175:I175"/>
    <mergeCell ref="A164:I164"/>
    <mergeCell ref="A165:I165"/>
    <mergeCell ref="A158:I158"/>
    <mergeCell ref="A159:I159"/>
    <mergeCell ref="A160:I160"/>
    <mergeCell ref="A161:I161"/>
    <mergeCell ref="A162:I162"/>
    <mergeCell ref="A163:I163"/>
    <mergeCell ref="A154:I154"/>
    <mergeCell ref="A155:I155"/>
    <mergeCell ref="A156:I156"/>
    <mergeCell ref="A157:I157"/>
    <mergeCell ref="A149:D149"/>
    <mergeCell ref="A151:I151"/>
    <mergeCell ref="A152:I152"/>
    <mergeCell ref="A153:I153"/>
    <mergeCell ref="A145:D145"/>
    <mergeCell ref="A146:D146"/>
    <mergeCell ref="A147:D147"/>
    <mergeCell ref="A148:D148"/>
    <mergeCell ref="A141:I141"/>
    <mergeCell ref="A142:D144"/>
    <mergeCell ref="E142:I142"/>
    <mergeCell ref="E143:E144"/>
    <mergeCell ref="F143:G143"/>
    <mergeCell ref="H143:I143"/>
    <mergeCell ref="A138:I138"/>
    <mergeCell ref="A139:I139"/>
    <mergeCell ref="A140:I140"/>
    <mergeCell ref="A133:I133"/>
    <mergeCell ref="A134:I134"/>
    <mergeCell ref="A135:I135"/>
    <mergeCell ref="A136:I136"/>
    <mergeCell ref="A137:I137"/>
    <mergeCell ref="A129:I129"/>
    <mergeCell ref="A130:I130"/>
    <mergeCell ref="A131:I131"/>
    <mergeCell ref="A132:I132"/>
    <mergeCell ref="A125:I125"/>
    <mergeCell ref="A126:I126"/>
    <mergeCell ref="A127:I127"/>
    <mergeCell ref="A128:I128"/>
    <mergeCell ref="A121:I121"/>
    <mergeCell ref="A122:I122"/>
    <mergeCell ref="A123:I123"/>
    <mergeCell ref="A124:I124"/>
    <mergeCell ref="A117:I117"/>
    <mergeCell ref="A118:I118"/>
    <mergeCell ref="A119:I119"/>
    <mergeCell ref="A120:I120"/>
    <mergeCell ref="A113:I113"/>
    <mergeCell ref="A114:I114"/>
    <mergeCell ref="A115:I115"/>
    <mergeCell ref="A116:I116"/>
    <mergeCell ref="A109:I109"/>
    <mergeCell ref="A110:I110"/>
    <mergeCell ref="A111:I111"/>
    <mergeCell ref="A112:I112"/>
    <mergeCell ref="A99:D99"/>
    <mergeCell ref="E99:I99"/>
    <mergeCell ref="A100:D100"/>
    <mergeCell ref="E100:I100"/>
    <mergeCell ref="A97:D97"/>
    <mergeCell ref="E97:I97"/>
    <mergeCell ref="A98:D98"/>
    <mergeCell ref="E98:I98"/>
    <mergeCell ref="A95:D95"/>
    <mergeCell ref="E95:I95"/>
    <mergeCell ref="A96:D96"/>
    <mergeCell ref="E96:I96"/>
    <mergeCell ref="A94:D94"/>
    <mergeCell ref="E94:I94"/>
    <mergeCell ref="A90:D93"/>
    <mergeCell ref="E90:I90"/>
    <mergeCell ref="E91:I91"/>
    <mergeCell ref="E92:I92"/>
    <mergeCell ref="E93:I93"/>
    <mergeCell ref="A88:D88"/>
    <mergeCell ref="E88:I88"/>
    <mergeCell ref="A89:D89"/>
    <mergeCell ref="E89:I89"/>
    <mergeCell ref="A85:D86"/>
    <mergeCell ref="E85:I85"/>
    <mergeCell ref="E86:I86"/>
    <mergeCell ref="A87:D87"/>
    <mergeCell ref="E87:I87"/>
    <mergeCell ref="A83:D83"/>
    <mergeCell ref="E83:I83"/>
    <mergeCell ref="A84:D84"/>
    <mergeCell ref="E84:I84"/>
    <mergeCell ref="A81:D81"/>
    <mergeCell ref="E81:I81"/>
    <mergeCell ref="A82:D82"/>
    <mergeCell ref="E82:I82"/>
    <mergeCell ref="A78:D79"/>
    <mergeCell ref="E78:I78"/>
    <mergeCell ref="E79:I79"/>
    <mergeCell ref="A80:D80"/>
    <mergeCell ref="E80:I80"/>
    <mergeCell ref="A76:D76"/>
    <mergeCell ref="E76:I76"/>
    <mergeCell ref="A77:D77"/>
    <mergeCell ref="E77:I77"/>
    <mergeCell ref="A74:D74"/>
    <mergeCell ref="E74:I74"/>
    <mergeCell ref="A75:D75"/>
    <mergeCell ref="E75:I75"/>
    <mergeCell ref="A72:D72"/>
    <mergeCell ref="E72:I72"/>
    <mergeCell ref="A73:D73"/>
    <mergeCell ref="E73:I73"/>
    <mergeCell ref="A70:D70"/>
    <mergeCell ref="E70:I70"/>
    <mergeCell ref="A71:D71"/>
    <mergeCell ref="E71:I71"/>
    <mergeCell ref="A68:D68"/>
    <mergeCell ref="E68:I68"/>
    <mergeCell ref="A69:D69"/>
    <mergeCell ref="E69:I69"/>
    <mergeCell ref="A65:D65"/>
    <mergeCell ref="E65:I66"/>
    <mergeCell ref="A66:D66"/>
    <mergeCell ref="A67:D67"/>
    <mergeCell ref="E67:I67"/>
    <mergeCell ref="A63:D63"/>
    <mergeCell ref="E63:I63"/>
    <mergeCell ref="A64:D64"/>
    <mergeCell ref="E64:I64"/>
    <mergeCell ref="A61:D61"/>
    <mergeCell ref="E61:I61"/>
    <mergeCell ref="A62:D62"/>
    <mergeCell ref="E62:I62"/>
    <mergeCell ref="A59:D59"/>
    <mergeCell ref="E59:I59"/>
    <mergeCell ref="A60:D60"/>
    <mergeCell ref="E60:I60"/>
    <mergeCell ref="A22:I22"/>
    <mergeCell ref="A23:I23"/>
    <mergeCell ref="A55:I55"/>
    <mergeCell ref="A57:I57"/>
    <mergeCell ref="G5:I5"/>
    <mergeCell ref="A13:I13"/>
    <mergeCell ref="A20:I20"/>
    <mergeCell ref="A21:I21"/>
    <mergeCell ref="G1:I1"/>
    <mergeCell ref="G2:I2"/>
    <mergeCell ref="G3:I3"/>
    <mergeCell ref="G4:I4"/>
  </mergeCells>
  <printOptions/>
  <pageMargins left="0.81" right="0.5" top="0.62" bottom="0.66" header="0.5" footer="0.5"/>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UserXP</cp:lastModifiedBy>
  <cp:lastPrinted>2010-06-17T05:27:41Z</cp:lastPrinted>
  <dcterms:created xsi:type="dcterms:W3CDTF">1996-10-08T23:32:33Z</dcterms:created>
  <dcterms:modified xsi:type="dcterms:W3CDTF">2010-07-22T11:16:52Z</dcterms:modified>
  <cp:category/>
  <cp:version/>
  <cp:contentType/>
  <cp:contentStatus/>
</cp:coreProperties>
</file>